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tyles.xml" ContentType="application/vnd.openxmlformats-officedocument.spreadsheetml.styles+xml"/>
  <Override PartName="/xl/worksheets/_rels/sheet3.xml.rels" ContentType="application/vnd.openxmlformats-package.relationship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art" sheetId="1" state="visible" r:id="rId3"/>
    <sheet name="Current trees" sheetId="2" state="visible" r:id="rId4"/>
    <sheet name="Planting plan" sheetId="3" state="visible" r:id="rId5"/>
    <sheet name="Results" sheetId="4" state="visible" r:id="rId6"/>
    <sheet name="Export for FREE3 app" sheetId="5" state="visible" r:id="rId7"/>
    <sheet name="Genus–family list" sheetId="6" state="visible" r:id="rId8"/>
  </sheet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Unknown Author</author>
  </authors>
  <commentList>
    <comment ref="A2" authorId="0">
      <text>
        <r>
          <rPr>
            <sz val="10"/>
            <rFont val="Arial"/>
            <family val="2"/>
          </rPr>
          <t xml:space="preserve">Example row. Replace the example data with your own species and counts.</t>
        </r>
      </text>
    </comment>
  </commentList>
</comments>
</file>

<file path=xl/comments3.xml><?xml version="1.0" encoding="utf-8"?>
<comments xmlns="http://schemas.openxmlformats.org/spreadsheetml/2006/main" xmlns:xdr="http://schemas.openxmlformats.org/drawingml/2006/spreadsheetDrawing">
  <authors>
    <author>Unknown Author</author>
  </authors>
  <commentList>
    <comment ref="D2" authorId="0">
      <text>
        <r>
          <rPr>
            <sz val="10"/>
            <rFont val="Arial"/>
            <family val="2"/>
          </rPr>
          <t xml:space="preserve">Run your planting list through the FREE3 QGIS plugin and copy the class here. In this example only plane trees are marked (major host of canker stain of plane).</t>
        </r>
      </text>
    </comment>
  </commentList>
</comments>
</file>

<file path=xl/sharedStrings.xml><?xml version="1.0" encoding="utf-8"?>
<sst xmlns="http://schemas.openxmlformats.org/spreadsheetml/2006/main" count="396" uniqueCount="284">
  <si>
    <t xml:space="preserve">Before you plant – FREE3 planting plan check</t>
  </si>
  <si>
    <t xml:space="preserve">Check what a planting plan will do to your city's tree diversity before the trees are ordered. Use with the FREE3 tools and the guide 'Before you plant'.</t>
  </si>
  <si>
    <t xml:space="preserve">HOW TO USE</t>
  </si>
  <si>
    <t xml:space="preserve">1.  'Current trees': enter each species and its number of trees (from your inventory or the species frequency table of the FREE3 report).</t>
  </si>
  <si>
    <t xml:space="preserve">2.  'Planting plan': enter the species you plan to plant and, if any, the trees you plan to remove.</t>
  </si>
  <si>
    <t xml:space="preserve">3.  Run your planting list through the FREE3 QGIS plugin and copy the pest–host class of each species into column D of 'Planting plan'.</t>
  </si>
  <si>
    <t xml:space="preserve">4.  Read 'Results': diversity now and after the plan, against the 10–20–30 rule and the Melbourne targets, and the pest–host classes of the planned trees.</t>
  </si>
  <si>
    <t xml:space="preserve">5.  Optional: 'Export for FREE3 app' holds the combined list (now + plan). Delete empty rows, save it as CSV and load it in the Shiny app as 'Species frequencies' for the full report.</t>
  </si>
  <si>
    <t xml:space="preserve">LEGEND</t>
  </si>
  <si>
    <t xml:space="preserve">Yellow cells: fill in.  All other cells are calculated – do not overwrite them.</t>
  </si>
  <si>
    <t xml:space="preserve">Genus is taken from the first word of the species name; family comes from the 'Genus–family list'. If a genus is not in that list, the 'Check' column says so: add the genus and its family to the list (family shares leave such rows out until then).</t>
  </si>
  <si>
    <t xml:space="preserve">Write species as 'Genus species' (e.g. Acer platanoides), with whole numbers of trees. Use one row per species. Before reading 'Results', check the 'Data check' line at its top and the 'Check' columns: they flag missing names, invalid numbers, removals larger than the trees that exist, unknown genera and repeated species.</t>
  </si>
  <si>
    <t xml:space="preserve">THE EXAMPLE DATA</t>
  </si>
  <si>
    <t xml:space="preserve">The sheets are filled with an illustrative inventory of 4,820 trees and a planting plan of 300 trees ('plan A' in the guide 'Before you plant'), the same example as in the FREE3 companion guide. Replace them with your own data.</t>
  </si>
  <si>
    <t xml:space="preserve">LIMITS OF THIS CHECK</t>
  </si>
  <si>
    <t xml:space="preserve">Diversity is only one criterion. Site conditions, climate, nursery availability and local expertise come first: the right tree in the right place.</t>
  </si>
  <si>
    <t xml:space="preserve">The pest–host class must come from the FREE3 plugin; this workbook does not contain the FREE3 pest–host database and cannot check whether the class entered is correct.</t>
  </si>
  <si>
    <t xml:space="preserve">COST Innovators Grant FREE3 (IG20132) · Version 1.1, October 2026</t>
  </si>
  <si>
    <t xml:space="preserve">Species</t>
  </si>
  <si>
    <t xml:space="preserve">Number of trees now</t>
  </si>
  <si>
    <t xml:space="preserve">Genus</t>
  </si>
  <si>
    <t xml:space="preserve">Family</t>
  </si>
  <si>
    <t xml:space="preserve">Species share now</t>
  </si>
  <si>
    <t xml:space="preserve">Number after plan</t>
  </si>
  <si>
    <t xml:space="preserve">Species share after</t>
  </si>
  <si>
    <t xml:space="preserve">Genus share after</t>
  </si>
  <si>
    <t xml:space="preserve">Family share after</t>
  </si>
  <si>
    <t xml:space="preserve">Genus share now</t>
  </si>
  <si>
    <t xml:space="preserve">Family share now</t>
  </si>
  <si>
    <t xml:space="preserve">Check</t>
  </si>
  <si>
    <t xml:space="preserve">Platanus × hispanica</t>
  </si>
  <si>
    <t xml:space="preserve">Tilia cordata</t>
  </si>
  <si>
    <t xml:space="preserve">Tilia platyphyllos</t>
  </si>
  <si>
    <t xml:space="preserve">Tilia tomentosa</t>
  </si>
  <si>
    <t xml:space="preserve">Acer platanoides</t>
  </si>
  <si>
    <t xml:space="preserve">Acer pseudoplatanus</t>
  </si>
  <si>
    <t xml:space="preserve">Acer campestre</t>
  </si>
  <si>
    <t xml:space="preserve">Acer negundo</t>
  </si>
  <si>
    <t xml:space="preserve">Acer saccharinum</t>
  </si>
  <si>
    <t xml:space="preserve">Aesculus hippocastanum</t>
  </si>
  <si>
    <t xml:space="preserve">Koelreuteria paniculata</t>
  </si>
  <si>
    <t xml:space="preserve">Celtis australis</t>
  </si>
  <si>
    <t xml:space="preserve">Fraxinus excelsior</t>
  </si>
  <si>
    <t xml:space="preserve">Pinus nigra</t>
  </si>
  <si>
    <t xml:space="preserve">Robinia pseudoacacia</t>
  </si>
  <si>
    <t xml:space="preserve">Quercus robur</t>
  </si>
  <si>
    <t xml:space="preserve">Betula pendula</t>
  </si>
  <si>
    <t xml:space="preserve">Carpinus betulus</t>
  </si>
  <si>
    <t xml:space="preserve">Prunus cerasifera</t>
  </si>
  <si>
    <t xml:space="preserve">Prunus avium</t>
  </si>
  <si>
    <t xml:space="preserve">Sorbus aucuparia</t>
  </si>
  <si>
    <t xml:space="preserve">Ulmus minor</t>
  </si>
  <si>
    <t xml:space="preserve">Picea abies</t>
  </si>
  <si>
    <t xml:space="preserve">Gleditsia triacanthos</t>
  </si>
  <si>
    <t xml:space="preserve">Liriodendron tulipifera</t>
  </si>
  <si>
    <t xml:space="preserve">Ginkgo biloba</t>
  </si>
  <si>
    <t xml:space="preserve">Magnolia kobus</t>
  </si>
  <si>
    <t xml:space="preserve">Catalpa bignonioides</t>
  </si>
  <si>
    <t xml:space="preserve">Populus nigra</t>
  </si>
  <si>
    <t xml:space="preserve">Salix alba</t>
  </si>
  <si>
    <t xml:space="preserve">Juglans regia</t>
  </si>
  <si>
    <t xml:space="preserve">Morus alba</t>
  </si>
  <si>
    <t xml:space="preserve">Quercus rubra</t>
  </si>
  <si>
    <t xml:space="preserve">Thuja occidentalis</t>
  </si>
  <si>
    <t xml:space="preserve">Trees to plant</t>
  </si>
  <si>
    <t xml:space="preserve">Trees to remove</t>
  </si>
  <si>
    <t xml:space="preserve">Pest–host class (from FREE3 plugin)</t>
  </si>
  <si>
    <t xml:space="preserve">Trees of this species now</t>
  </si>
  <si>
    <t xml:space="preserve">Trees added as a new species</t>
  </si>
  <si>
    <t xml:space="preserve">Major host</t>
  </si>
  <si>
    <t xml:space="preserve">Not checked</t>
  </si>
  <si>
    <t xml:space="preserve">Ostrya carpinifolia</t>
  </si>
  <si>
    <t xml:space="preserve">Styphnolobium japonicum</t>
  </si>
  <si>
    <t xml:space="preserve">Liquidambar styraciflua</t>
  </si>
  <si>
    <t xml:space="preserve">Quercus cerris</t>
  </si>
  <si>
    <t xml:space="preserve">Results: diversity now and after the planting plan</t>
  </si>
  <si>
    <t xml:space="preserve">LIMITS (you can change them)</t>
  </si>
  <si>
    <t xml:space="preserve">10–20–30 rule</t>
  </si>
  <si>
    <t xml:space="preserve">Melbourne target</t>
  </si>
  <si>
    <t xml:space="preserve">Santamour (1990); City of Melbourne Urban Forest Strategy (2012)</t>
  </si>
  <si>
    <t xml:space="preserve">Data check</t>
  </si>
  <si>
    <t xml:space="preserve">See the 'Check' column in 'Current trees' and 'Planting plan'. Fix all problems before using the results.</t>
  </si>
  <si>
    <t xml:space="preserve">NOW</t>
  </si>
  <si>
    <t xml:space="preserve">AFTER THE PLAN</t>
  </si>
  <si>
    <t xml:space="preserve">CHANGE</t>
  </si>
  <si>
    <t xml:space="preserve">Total number of trees</t>
  </si>
  <si>
    <t xml:space="preserve">Largest species</t>
  </si>
  <si>
    <t xml:space="preserve">Name</t>
  </si>
  <si>
    <t xml:space="preserve">Share of all trees</t>
  </si>
  <si>
    <t xml:space="preserve">Largest genus</t>
  </si>
  <si>
    <t xml:space="preserve">Largest family</t>
  </si>
  <si>
    <t xml:space="preserve">PLANNED TREES BY PEST–HOST CLASS</t>
  </si>
  <si>
    <t xml:space="preserve">Trees</t>
  </si>
  <si>
    <t xml:space="preserve">Share of planting</t>
  </si>
  <si>
    <t xml:space="preserve">Host</t>
  </si>
  <si>
    <t xml:space="preserve">No known risk</t>
  </si>
  <si>
    <t xml:space="preserve">'Not checked' includes species without a class in column D of 'Planting plan'. Run them through the FREE3 QGIS plugin before ordering trees.</t>
  </si>
  <si>
    <t xml:space="preserve">Row-by-row comments are in the 'Check' column of 'Planting plan'. Each row shows only its most important comment, so a row can have further issues.</t>
  </si>
  <si>
    <t xml:space="preserve">Shares count trees, not their size: a new sapling counts the same as a large old tree, so the effect of a plan on canopy and shade comes years later.</t>
  </si>
  <si>
    <t xml:space="preserve">This check covers diversity and the 11 pests in the FREE3 database only. It does not assess site suitability, climate, survival, cost or other pests.</t>
  </si>
  <si>
    <t xml:space="preserve">species</t>
  </si>
  <si>
    <t xml:space="preserve">genus</t>
  </si>
  <si>
    <t xml:space="preserve">family</t>
  </si>
  <si>
    <t xml:space="preserve">frequency</t>
  </si>
  <si>
    <t xml:space="preserve">Family (APG IV)</t>
  </si>
  <si>
    <t xml:space="preserve">Abies</t>
  </si>
  <si>
    <t xml:space="preserve">Pinaceae</t>
  </si>
  <si>
    <t xml:space="preserve">Acacia</t>
  </si>
  <si>
    <t xml:space="preserve">Fabaceae</t>
  </si>
  <si>
    <t xml:space="preserve">Acer</t>
  </si>
  <si>
    <t xml:space="preserve">Sapindaceae</t>
  </si>
  <si>
    <t xml:space="preserve">Aesculus</t>
  </si>
  <si>
    <t xml:space="preserve">Ailanthus</t>
  </si>
  <si>
    <t xml:space="preserve">Simaroubaceae</t>
  </si>
  <si>
    <t xml:space="preserve">Albizia</t>
  </si>
  <si>
    <t xml:space="preserve">Alnus</t>
  </si>
  <si>
    <t xml:space="preserve">Betulaceae</t>
  </si>
  <si>
    <t xml:space="preserve">Amelanchier</t>
  </si>
  <si>
    <t xml:space="preserve">Rosaceae</t>
  </si>
  <si>
    <t xml:space="preserve">Araucaria</t>
  </si>
  <si>
    <t xml:space="preserve">Araucariaceae</t>
  </si>
  <si>
    <t xml:space="preserve">Arbutus</t>
  </si>
  <si>
    <t xml:space="preserve">Ericaceae</t>
  </si>
  <si>
    <t xml:space="preserve">Betula</t>
  </si>
  <si>
    <t xml:space="preserve">Brachychiton</t>
  </si>
  <si>
    <t xml:space="preserve">Malvaceae</t>
  </si>
  <si>
    <t xml:space="preserve">Broussonetia</t>
  </si>
  <si>
    <t xml:space="preserve">Moraceae</t>
  </si>
  <si>
    <t xml:space="preserve">Buxus</t>
  </si>
  <si>
    <t xml:space="preserve">Buxaceae</t>
  </si>
  <si>
    <t xml:space="preserve">Callistemon</t>
  </si>
  <si>
    <t xml:space="preserve">Myrtaceae</t>
  </si>
  <si>
    <t xml:space="preserve">Calocedrus</t>
  </si>
  <si>
    <t xml:space="preserve">Cupressaceae</t>
  </si>
  <si>
    <t xml:space="preserve">Carpinus</t>
  </si>
  <si>
    <t xml:space="preserve">Carya</t>
  </si>
  <si>
    <t xml:space="preserve">Juglandaceae</t>
  </si>
  <si>
    <t xml:space="preserve">Castanea</t>
  </si>
  <si>
    <t xml:space="preserve">Fagaceae</t>
  </si>
  <si>
    <t xml:space="preserve">Casuarina</t>
  </si>
  <si>
    <t xml:space="preserve">Casuarinaceae</t>
  </si>
  <si>
    <t xml:space="preserve">Catalpa</t>
  </si>
  <si>
    <t xml:space="preserve">Bignoniaceae</t>
  </si>
  <si>
    <t xml:space="preserve">Cedrus</t>
  </si>
  <si>
    <t xml:space="preserve">Celtis</t>
  </si>
  <si>
    <t xml:space="preserve">Cannabaceae</t>
  </si>
  <si>
    <t xml:space="preserve">Ceratonia</t>
  </si>
  <si>
    <t xml:space="preserve">Cercidiphyllum</t>
  </si>
  <si>
    <t xml:space="preserve">Cercidiphyllaceae</t>
  </si>
  <si>
    <t xml:space="preserve">Cercis</t>
  </si>
  <si>
    <t xml:space="preserve">Chamaecyparis</t>
  </si>
  <si>
    <t xml:space="preserve">Chamaerops</t>
  </si>
  <si>
    <t xml:space="preserve">Arecaceae</t>
  </si>
  <si>
    <t xml:space="preserve">Citrus</t>
  </si>
  <si>
    <t xml:space="preserve">Rutaceae</t>
  </si>
  <si>
    <t xml:space="preserve">Cladrastis</t>
  </si>
  <si>
    <t xml:space="preserve">Cornus</t>
  </si>
  <si>
    <t xml:space="preserve">Cornaceae</t>
  </si>
  <si>
    <t xml:space="preserve">Corylus</t>
  </si>
  <si>
    <t xml:space="preserve">Cotinus</t>
  </si>
  <si>
    <t xml:space="preserve">Anacardiaceae</t>
  </si>
  <si>
    <t xml:space="preserve">Cotoneaster</t>
  </si>
  <si>
    <t xml:space="preserve">Crataegus</t>
  </si>
  <si>
    <t xml:space="preserve">Cryptomeria</t>
  </si>
  <si>
    <t xml:space="preserve">Cupressus</t>
  </si>
  <si>
    <t xml:space="preserve">Cydonia</t>
  </si>
  <si>
    <t xml:space="preserve">Davidia</t>
  </si>
  <si>
    <t xml:space="preserve">Nyssaceae</t>
  </si>
  <si>
    <t xml:space="preserve">Diospyros</t>
  </si>
  <si>
    <t xml:space="preserve">Ebenaceae</t>
  </si>
  <si>
    <t xml:space="preserve">Elaeagnus</t>
  </si>
  <si>
    <t xml:space="preserve">Elaeagnaceae</t>
  </si>
  <si>
    <t xml:space="preserve">Eriobotrya</t>
  </si>
  <si>
    <t xml:space="preserve">Eucalyptus</t>
  </si>
  <si>
    <t xml:space="preserve">Euonymus</t>
  </si>
  <si>
    <t xml:space="preserve">Celastraceae</t>
  </si>
  <si>
    <t xml:space="preserve">Fagus</t>
  </si>
  <si>
    <t xml:space="preserve">Ficus</t>
  </si>
  <si>
    <t xml:space="preserve">Frangula</t>
  </si>
  <si>
    <t xml:space="preserve">Rhamnaceae</t>
  </si>
  <si>
    <t xml:space="preserve">Fraxinus</t>
  </si>
  <si>
    <t xml:space="preserve">Oleaceae</t>
  </si>
  <si>
    <t xml:space="preserve">Ginkgo</t>
  </si>
  <si>
    <t xml:space="preserve">Ginkgoaceae</t>
  </si>
  <si>
    <t xml:space="preserve">Gleditsia</t>
  </si>
  <si>
    <t xml:space="preserve">Grevillea</t>
  </si>
  <si>
    <t xml:space="preserve">Proteaceae</t>
  </si>
  <si>
    <t xml:space="preserve">Gymnocladus</t>
  </si>
  <si>
    <t xml:space="preserve">Halesia</t>
  </si>
  <si>
    <t xml:space="preserve">Styracaceae</t>
  </si>
  <si>
    <t xml:space="preserve">Hamamelis</t>
  </si>
  <si>
    <t xml:space="preserve">Hamamelidaceae</t>
  </si>
  <si>
    <t xml:space="preserve">Hibiscus</t>
  </si>
  <si>
    <t xml:space="preserve">Hippophae</t>
  </si>
  <si>
    <t xml:space="preserve">Ilex</t>
  </si>
  <si>
    <t xml:space="preserve">Aquifoliaceae</t>
  </si>
  <si>
    <t xml:space="preserve">Jacaranda</t>
  </si>
  <si>
    <t xml:space="preserve">Juglans</t>
  </si>
  <si>
    <t xml:space="preserve">Juniperus</t>
  </si>
  <si>
    <t xml:space="preserve">Koelreuteria</t>
  </si>
  <si>
    <t xml:space="preserve">Laburnum</t>
  </si>
  <si>
    <t xml:space="preserve">Lagerstroemia</t>
  </si>
  <si>
    <t xml:space="preserve">Lythraceae</t>
  </si>
  <si>
    <t xml:space="preserve">Larix</t>
  </si>
  <si>
    <t xml:space="preserve">Laurus</t>
  </si>
  <si>
    <t xml:space="preserve">Lauraceae</t>
  </si>
  <si>
    <t xml:space="preserve">Ligustrum</t>
  </si>
  <si>
    <t xml:space="preserve">Liquidambar</t>
  </si>
  <si>
    <t xml:space="preserve">Altingiaceae</t>
  </si>
  <si>
    <t xml:space="preserve">Liriodendron</t>
  </si>
  <si>
    <t xml:space="preserve">Magnoliaceae</t>
  </si>
  <si>
    <t xml:space="preserve">Maclura</t>
  </si>
  <si>
    <t xml:space="preserve">Magnolia</t>
  </si>
  <si>
    <t xml:space="preserve">Malus</t>
  </si>
  <si>
    <t xml:space="preserve">Melaleuca</t>
  </si>
  <si>
    <t xml:space="preserve">Melia</t>
  </si>
  <si>
    <t xml:space="preserve">Meliaceae</t>
  </si>
  <si>
    <t xml:space="preserve">Mespilus</t>
  </si>
  <si>
    <t xml:space="preserve">Metasequoia</t>
  </si>
  <si>
    <t xml:space="preserve">Morus</t>
  </si>
  <si>
    <t xml:space="preserve">Myrtus</t>
  </si>
  <si>
    <t xml:space="preserve">Nerium</t>
  </si>
  <si>
    <t xml:space="preserve">Apocynaceae</t>
  </si>
  <si>
    <t xml:space="preserve">Nyssa</t>
  </si>
  <si>
    <t xml:space="preserve">Olea</t>
  </si>
  <si>
    <t xml:space="preserve">Ostrya</t>
  </si>
  <si>
    <t xml:space="preserve">Parrotia</t>
  </si>
  <si>
    <t xml:space="preserve">Paulownia</t>
  </si>
  <si>
    <t xml:space="preserve">Paulowniaceae</t>
  </si>
  <si>
    <t xml:space="preserve">Phellodendron</t>
  </si>
  <si>
    <t xml:space="preserve">Phoenix</t>
  </si>
  <si>
    <t xml:space="preserve">Photinia</t>
  </si>
  <si>
    <t xml:space="preserve">Picea</t>
  </si>
  <si>
    <t xml:space="preserve">Pinus</t>
  </si>
  <si>
    <t xml:space="preserve">Pistacia</t>
  </si>
  <si>
    <t xml:space="preserve">Pittosporum</t>
  </si>
  <si>
    <t xml:space="preserve">Pittosporaceae</t>
  </si>
  <si>
    <t xml:space="preserve">Platanus</t>
  </si>
  <si>
    <t xml:space="preserve">Platanaceae</t>
  </si>
  <si>
    <t xml:space="preserve">Platycladus</t>
  </si>
  <si>
    <t xml:space="preserve">Populus</t>
  </si>
  <si>
    <t xml:space="preserve">Salicaceae</t>
  </si>
  <si>
    <t xml:space="preserve">Prunus</t>
  </si>
  <si>
    <t xml:space="preserve">Pseudotsuga</t>
  </si>
  <si>
    <t xml:space="preserve">Ptelea</t>
  </si>
  <si>
    <t xml:space="preserve">Pterocarya</t>
  </si>
  <si>
    <t xml:space="preserve">Punica</t>
  </si>
  <si>
    <t xml:space="preserve">Pyracantha</t>
  </si>
  <si>
    <t xml:space="preserve">Pyrus</t>
  </si>
  <si>
    <t xml:space="preserve">Quercus</t>
  </si>
  <si>
    <t xml:space="preserve">Rhamnus</t>
  </si>
  <si>
    <t xml:space="preserve">Rhus</t>
  </si>
  <si>
    <t xml:space="preserve">Robinia</t>
  </si>
  <si>
    <t xml:space="preserve">Salix</t>
  </si>
  <si>
    <t xml:space="preserve">Sambucus</t>
  </si>
  <si>
    <t xml:space="preserve">Adoxaceae</t>
  </si>
  <si>
    <t xml:space="preserve">Schinus</t>
  </si>
  <si>
    <t xml:space="preserve">Sequoia</t>
  </si>
  <si>
    <t xml:space="preserve">Sequoiadendron</t>
  </si>
  <si>
    <t xml:space="preserve">Sophora</t>
  </si>
  <si>
    <t xml:space="preserve">Sorbus</t>
  </si>
  <si>
    <t xml:space="preserve">Styphnolobium</t>
  </si>
  <si>
    <t xml:space="preserve">Styrax</t>
  </si>
  <si>
    <t xml:space="preserve">Syringa</t>
  </si>
  <si>
    <t xml:space="preserve">Tamarix</t>
  </si>
  <si>
    <t xml:space="preserve">Tamaricaceae</t>
  </si>
  <si>
    <t xml:space="preserve">Taxodium</t>
  </si>
  <si>
    <t xml:space="preserve">Taxus</t>
  </si>
  <si>
    <t xml:space="preserve">Taxaceae</t>
  </si>
  <si>
    <t xml:space="preserve">Tetradium</t>
  </si>
  <si>
    <t xml:space="preserve">Thuja</t>
  </si>
  <si>
    <t xml:space="preserve">Tilia</t>
  </si>
  <si>
    <t xml:space="preserve">Tipuana</t>
  </si>
  <si>
    <t xml:space="preserve">Toona</t>
  </si>
  <si>
    <t xml:space="preserve">Trachycarpus</t>
  </si>
  <si>
    <t xml:space="preserve">Tsuga</t>
  </si>
  <si>
    <t xml:space="preserve">Ulmus</t>
  </si>
  <si>
    <t xml:space="preserve">Ulmaceae</t>
  </si>
  <si>
    <t xml:space="preserve">Viburnum</t>
  </si>
  <si>
    <t xml:space="preserve">Washingtonia</t>
  </si>
  <si>
    <t xml:space="preserve">Yucca</t>
  </si>
  <si>
    <t xml:space="preserve">Asparagaceae</t>
  </si>
  <si>
    <t xml:space="preserve">Zelkova</t>
  </si>
  <si>
    <t xml:space="preserve">Ziziphus</t>
  </si>
</sst>
</file>

<file path=xl/styles.xml><?xml version="1.0" encoding="utf-8"?>
<styleSheet xmlns="http://schemas.openxmlformats.org/spreadsheetml/2006/main">
  <numFmts count="4">
    <numFmt numFmtId="164" formatCode="General"/>
    <numFmt numFmtId="165" formatCode="#,##0"/>
    <numFmt numFmtId="166" formatCode="0.0%"/>
    <numFmt numFmtId="167" formatCode="0%"/>
  </numFmts>
  <fonts count="17">
    <font>
      <sz val="11"/>
      <color theme="1"/>
      <name val="Calibri"/>
      <family val="2"/>
      <charset val="1"/>
    </font>
    <font>
      <sz val="10"/>
      <name val="Arial"/>
      <family val="0"/>
    </font>
    <font>
      <sz val="10"/>
      <name val="Arial"/>
      <family val="0"/>
    </font>
    <font>
      <sz val="10"/>
      <name val="Arial"/>
      <family val="0"/>
    </font>
    <font>
      <b val="true"/>
      <sz val="16"/>
      <color rgb="FF12332A"/>
      <name val="Arial"/>
      <family val="0"/>
      <charset val="1"/>
    </font>
    <font>
      <sz val="10"/>
      <color rgb="FF1E2A26"/>
      <name val="Arial"/>
      <family val="0"/>
      <charset val="1"/>
    </font>
    <font>
      <b val="true"/>
      <sz val="10"/>
      <color rgb="FF2D5F4E"/>
      <name val="Arial"/>
      <family val="0"/>
      <charset val="1"/>
    </font>
    <font>
      <sz val="9"/>
      <color rgb="FF5B6B63"/>
      <name val="Arial"/>
      <family val="0"/>
      <charset val="1"/>
    </font>
    <font>
      <b val="true"/>
      <sz val="10"/>
      <color rgb="FFFFFFFF"/>
      <name val="Arial"/>
      <family val="0"/>
      <charset val="1"/>
    </font>
    <font>
      <sz val="10"/>
      <name val="Arial"/>
      <family val="2"/>
    </font>
    <font>
      <b val="true"/>
      <sz val="14"/>
      <color rgb="FF12332A"/>
      <name val="Arial"/>
      <family val="0"/>
      <charset val="1"/>
    </font>
    <font>
      <b val="true"/>
      <sz val="10"/>
      <color rgb="FF1E2A26"/>
      <name val="Arial"/>
      <family val="0"/>
      <charset val="1"/>
    </font>
    <font>
      <i val="true"/>
      <sz val="8"/>
      <color rgb="FF5B6B63"/>
      <name val="Arial"/>
      <family val="0"/>
      <charset val="1"/>
    </font>
    <font>
      <b val="true"/>
      <sz val="10"/>
      <name val="Arial"/>
      <family val="0"/>
      <charset val="1"/>
    </font>
    <font>
      <i val="true"/>
      <sz val="9"/>
      <color rgb="FF5B6B63"/>
      <name val="Arial"/>
      <family val="0"/>
      <charset val="1"/>
    </font>
    <font>
      <i val="true"/>
      <sz val="10"/>
      <name val="Arial"/>
      <family val="0"/>
      <charset val="1"/>
    </font>
    <font>
      <sz val="10"/>
      <name val="Arial"/>
      <family val="0"/>
      <charset val="1"/>
    </font>
  </fonts>
  <fills count="5">
    <fill>
      <patternFill patternType="none"/>
    </fill>
    <fill>
      <patternFill patternType="gray125"/>
    </fill>
    <fill>
      <patternFill patternType="solid">
        <fgColor rgb="FF12332A"/>
        <bgColor rgb="FF1E2A26"/>
      </patternFill>
    </fill>
    <fill>
      <patternFill patternType="solid">
        <fgColor rgb="FFFFF2CC"/>
        <bgColor rgb="FFFBEDEA"/>
      </patternFill>
    </fill>
    <fill>
      <patternFill patternType="solid">
        <fgColor rgb="FFDCE6E0"/>
        <bgColor rgb="FFD9EAD3"/>
      </patternFill>
    </fill>
  </fills>
  <borders count="2">
    <border diagonalUp="false" diagonalDown="false">
      <left/>
      <right/>
      <top/>
      <bottom/>
      <diagonal/>
    </border>
    <border diagonalUp="false" diagonalDown="false">
      <left style="thin">
        <color rgb="FFD3DFD8"/>
      </left>
      <right style="thin">
        <color rgb="FFD3DFD8"/>
      </right>
      <top style="thin">
        <color rgb="FFD3DFD8"/>
      </top>
      <bottom style="thin">
        <color rgb="FFD3DFD8"/>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top" textRotation="0" wrapText="true" indent="0" shrinkToFit="false"/>
      <protection locked="true" hidden="false"/>
    </xf>
    <xf numFmtId="164" fontId="5" fillId="0" borderId="0" xfId="0" applyFont="true" applyBorder="false" applyAlignment="true" applyProtection="false">
      <alignment horizontal="general" vertical="top" textRotation="0" wrapText="true" indent="0" shrinkToFit="false"/>
      <protection locked="true" hidden="false"/>
    </xf>
    <xf numFmtId="164" fontId="6" fillId="0" borderId="0" xfId="0" applyFont="true" applyBorder="false" applyAlignment="true" applyProtection="false">
      <alignment horizontal="general" vertical="top" textRotation="0" wrapText="tru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5" fillId="3" borderId="1" xfId="0" applyFont="true" applyBorder="true" applyAlignment="true" applyProtection="false">
      <alignment horizontal="general" vertical="bottom" textRotation="0" wrapText="false" indent="0" shrinkToFit="false"/>
      <protection locked="true" hidden="false"/>
    </xf>
    <xf numFmtId="165" fontId="5" fillId="3" borderId="1" xfId="0" applyFont="true" applyBorder="true" applyAlignment="tru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general" vertical="bottom" textRotation="0" wrapText="false" indent="0" shrinkToFit="false"/>
      <protection locked="true" hidden="false"/>
    </xf>
    <xf numFmtId="166" fontId="5" fillId="0" borderId="1" xfId="0" applyFont="true" applyBorder="true" applyAlignment="true" applyProtection="false">
      <alignment horizontal="general" vertical="bottom" textRotation="0" wrapText="false" indent="0" shrinkToFit="false"/>
      <protection locked="true" hidden="false"/>
    </xf>
    <xf numFmtId="165" fontId="5" fillId="0" borderId="1" xfId="0" applyFont="true" applyBorder="true" applyAlignment="tru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bottom" textRotation="0" wrapText="false" indent="0" shrinkToFit="false"/>
      <protection locked="true" hidden="false"/>
    </xf>
    <xf numFmtId="164" fontId="11" fillId="0" borderId="1" xfId="0" applyFont="true" applyBorder="true" applyAlignment="true" applyProtection="false">
      <alignment horizontal="general" vertical="bottom" textRotation="0" wrapText="false" indent="0" shrinkToFit="false"/>
      <protection locked="true" hidden="false"/>
    </xf>
    <xf numFmtId="167" fontId="5" fillId="3" borderId="1" xfId="0" applyFont="true" applyBorder="true" applyAlignment="true" applyProtection="false">
      <alignment horizontal="general" vertical="bottom" textRotation="0" wrapText="false" indent="0" shrinkToFit="false"/>
      <protection locked="true" hidden="false"/>
    </xf>
    <xf numFmtId="164" fontId="12" fillId="0" borderId="0" xfId="0" applyFont="true" applyBorder="false" applyAlignment="true" applyProtection="false">
      <alignment horizontal="general" vertical="bottom" textRotation="0" wrapText="false" indent="0" shrinkToFit="false"/>
      <protection locked="true" hidden="false"/>
    </xf>
    <xf numFmtId="164" fontId="11" fillId="0" borderId="1" xfId="0" applyFont="true" applyBorder="true" applyAlignment="true" applyProtection="false">
      <alignment horizontal="general" vertical="center" textRotation="0" wrapText="false" indent="0" shrinkToFit="false"/>
      <protection locked="true" hidden="false"/>
    </xf>
    <xf numFmtId="165" fontId="13" fillId="0" borderId="1" xfId="0" applyFont="true" applyBorder="true" applyAlignment="true" applyProtection="false">
      <alignment horizontal="general" vertical="center" textRotation="0" wrapText="false" indent="0" shrinkToFit="false"/>
      <protection locked="true" hidden="false"/>
    </xf>
    <xf numFmtId="164" fontId="14" fillId="0" borderId="0" xfId="0" applyFont="true" applyBorder="true" applyAlignment="true" applyProtection="false">
      <alignment horizontal="general" vertical="center" textRotation="0" wrapText="true" indent="0" shrinkToFit="false"/>
      <protection locked="true" hidden="false"/>
    </xf>
    <xf numFmtId="164" fontId="11" fillId="4" borderId="1" xfId="0" applyFont="true" applyBorder="true" applyAlignment="true" applyProtection="false">
      <alignment horizontal="general" vertical="bottom" textRotation="0" wrapText="false" indent="0" shrinkToFit="false"/>
      <protection locked="true" hidden="false"/>
    </xf>
    <xf numFmtId="164" fontId="5" fillId="4" borderId="1" xfId="0" applyFont="true" applyBorder="true" applyAlignment="true" applyProtection="false">
      <alignment horizontal="general" vertical="bottom" textRotation="0" wrapText="false" indent="0" shrinkToFit="false"/>
      <protection locked="true" hidden="false"/>
    </xf>
    <xf numFmtId="164" fontId="15" fillId="0" borderId="1" xfId="0" applyFont="true" applyBorder="true" applyAlignment="tru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general" vertical="bottom" textRotation="0" wrapText="false" indent="0" shrinkToFit="false"/>
      <protection locked="true" hidden="false"/>
    </xf>
    <xf numFmtId="165" fontId="16" fillId="0" borderId="0" xfId="0" applyFont="true" applyBorder="false" applyAlignment="tru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5">
    <dxf>
      <font>
        <b val="1"/>
        <color rgb="FF9C0006"/>
      </font>
      <fill>
        <patternFill>
          <bgColor rgb="FFF4CCCC"/>
        </patternFill>
      </fill>
    </dxf>
    <dxf>
      <font>
        <name val="Arial"/>
        <charset val="1"/>
        <family val="0"/>
        <b val="1"/>
        <color rgb="FFB4392C"/>
      </font>
      <fill>
        <patternFill>
          <bgColor rgb="FFFBEDEA"/>
        </patternFill>
      </fill>
    </dxf>
    <dxf>
      <font>
        <name val="Arial"/>
        <charset val="1"/>
        <family val="0"/>
        <b val="1"/>
        <color rgb="FF2D5F4E"/>
      </font>
      <fill>
        <patternFill>
          <bgColor rgb="FFEEF3F0"/>
        </patternFill>
      </fill>
    </dxf>
    <dxf>
      <font>
        <name val="Arial"/>
        <charset val="1"/>
        <family val="0"/>
        <b val="1"/>
        <color rgb="FF2D5F4E"/>
      </font>
    </dxf>
    <dxf>
      <font>
        <b val="1"/>
        <color rgb="FF15532C"/>
      </font>
      <fill>
        <patternFill>
          <bgColor rgb="FFD9EAD3"/>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2D5F4E"/>
      <rgbColor rgb="FFC0C0C0"/>
      <rgbColor rgb="FF808080"/>
      <rgbColor rgb="FF9999FF"/>
      <rgbColor rgb="FF993366"/>
      <rgbColor rgb="FFFFF2CC"/>
      <rgbColor rgb="FFEEF3F0"/>
      <rgbColor rgb="FF660066"/>
      <rgbColor rgb="FFFF8080"/>
      <rgbColor rgb="FF0066CC"/>
      <rgbColor rgb="FFD3DFD8"/>
      <rgbColor rgb="FF000080"/>
      <rgbColor rgb="FFFF00FF"/>
      <rgbColor rgb="FFFFFF00"/>
      <rgbColor rgb="FF00FFFF"/>
      <rgbColor rgb="FF800080"/>
      <rgbColor rgb="FF800000"/>
      <rgbColor rgb="FF008080"/>
      <rgbColor rgb="FF0000FF"/>
      <rgbColor rgb="FF00CCFF"/>
      <rgbColor rgb="FFDCE6E0"/>
      <rgbColor rgb="FFD9EAD3"/>
      <rgbColor rgb="FFFBEDEA"/>
      <rgbColor rgb="FF99CCFF"/>
      <rgbColor rgb="FFFF99CC"/>
      <rgbColor rgb="FFCC99FF"/>
      <rgbColor rgb="FFF4CCCC"/>
      <rgbColor rgb="FF3366FF"/>
      <rgbColor rgb="FF33CCCC"/>
      <rgbColor rgb="FF99CC00"/>
      <rgbColor rgb="FFFFCC00"/>
      <rgbColor rgb="FFFF9900"/>
      <rgbColor rgb="FFFF6600"/>
      <rgbColor rgb="FF5B6B63"/>
      <rgbColor rgb="FF969696"/>
      <rgbColor rgb="FF003366"/>
      <rgbColor rgb="FF339966"/>
      <rgbColor rgb="FF12332A"/>
      <rgbColor rgb="FF15532C"/>
      <rgbColor rgb="FFB4392C"/>
      <rgbColor rgb="FF993366"/>
      <rgbColor rgb="FF333399"/>
      <rgbColor rgb="FF1E2A26"/>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B2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4"/>
    <col collapsed="false" customWidth="true" hidden="false" outlineLevel="0" max="2" min="2" style="1" width="100"/>
  </cols>
  <sheetData>
    <row r="2" customFormat="false" ht="19.5" hidden="false" customHeight="true" outlineLevel="0" collapsed="false">
      <c r="B2" s="2" t="s">
        <v>0</v>
      </c>
    </row>
    <row r="3" customFormat="false" ht="23.25" hidden="false" customHeight="true" outlineLevel="0" collapsed="false">
      <c r="B3" s="3" t="s">
        <v>1</v>
      </c>
    </row>
    <row r="4" customFormat="false" ht="15" hidden="false" customHeight="true" outlineLevel="0" collapsed="false">
      <c r="B4" s="3"/>
    </row>
    <row r="5" customFormat="false" ht="15" hidden="false" customHeight="true" outlineLevel="0" collapsed="false">
      <c r="B5" s="4" t="s">
        <v>2</v>
      </c>
    </row>
    <row r="6" customFormat="false" ht="23.25" hidden="false" customHeight="true" outlineLevel="0" collapsed="false">
      <c r="B6" s="3" t="s">
        <v>3</v>
      </c>
    </row>
    <row r="7" customFormat="false" ht="15" hidden="false" customHeight="true" outlineLevel="0" collapsed="false">
      <c r="B7" s="3" t="s">
        <v>4</v>
      </c>
    </row>
    <row r="8" customFormat="false" ht="23.25" hidden="false" customHeight="true" outlineLevel="0" collapsed="false">
      <c r="B8" s="3" t="s">
        <v>5</v>
      </c>
    </row>
    <row r="9" customFormat="false" ht="23.25" hidden="false" customHeight="true" outlineLevel="0" collapsed="false">
      <c r="B9" s="3" t="s">
        <v>6</v>
      </c>
    </row>
    <row r="10" customFormat="false" ht="23.25" hidden="false" customHeight="true" outlineLevel="0" collapsed="false">
      <c r="B10" s="3" t="s">
        <v>7</v>
      </c>
    </row>
    <row r="11" customFormat="false" ht="15" hidden="false" customHeight="true" outlineLevel="0" collapsed="false">
      <c r="B11" s="3"/>
    </row>
    <row r="12" customFormat="false" ht="15" hidden="false" customHeight="true" outlineLevel="0" collapsed="false">
      <c r="B12" s="4" t="s">
        <v>8</v>
      </c>
    </row>
    <row r="13" customFormat="false" ht="15" hidden="false" customHeight="true" outlineLevel="0" collapsed="false">
      <c r="B13" s="3" t="s">
        <v>9</v>
      </c>
    </row>
    <row r="14" customFormat="false" ht="30" hidden="false" customHeight="true" outlineLevel="0" collapsed="false">
      <c r="B14" s="3" t="s">
        <v>10</v>
      </c>
    </row>
    <row r="15" customFormat="false" ht="43.5" hidden="false" customHeight="true" outlineLevel="0" collapsed="false">
      <c r="B15" s="3" t="s">
        <v>11</v>
      </c>
    </row>
    <row r="16" customFormat="false" ht="15" hidden="false" customHeight="true" outlineLevel="0" collapsed="false">
      <c r="B16" s="3"/>
    </row>
    <row r="17" customFormat="false" ht="15" hidden="false" customHeight="true" outlineLevel="0" collapsed="false">
      <c r="B17" s="4" t="s">
        <v>12</v>
      </c>
    </row>
    <row r="18" customFormat="false" ht="23.25" hidden="false" customHeight="true" outlineLevel="0" collapsed="false">
      <c r="B18" s="3" t="s">
        <v>13</v>
      </c>
    </row>
    <row r="19" customFormat="false" ht="15" hidden="false" customHeight="true" outlineLevel="0" collapsed="false">
      <c r="B19" s="3"/>
    </row>
    <row r="20" customFormat="false" ht="15" hidden="false" customHeight="true" outlineLevel="0" collapsed="false">
      <c r="B20" s="4" t="s">
        <v>14</v>
      </c>
    </row>
    <row r="21" customFormat="false" ht="23.25" hidden="false" customHeight="true" outlineLevel="0" collapsed="false">
      <c r="B21" s="3" t="s">
        <v>15</v>
      </c>
    </row>
    <row r="22" customFormat="false" ht="30" hidden="false" customHeight="true" outlineLevel="0" collapsed="false">
      <c r="B22" s="3" t="s">
        <v>16</v>
      </c>
    </row>
    <row r="23" customFormat="false" ht="15" hidden="false" customHeight="true" outlineLevel="0" collapsed="false">
      <c r="B23" s="3"/>
    </row>
    <row r="24" customFormat="false" ht="15" hidden="false" customHeight="true" outlineLevel="0" collapsed="false">
      <c r="B24" s="5" t="s">
        <v>17</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50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8"/>
    <col collapsed="false" customWidth="true" hidden="false" outlineLevel="0" max="2" min="2" style="1" width="13"/>
    <col collapsed="false" customWidth="true" hidden="false" outlineLevel="0" max="3" min="3" style="1" width="16"/>
    <col collapsed="false" customWidth="true" hidden="false" outlineLevel="0" max="4" min="4" style="1" width="18"/>
    <col collapsed="false" customWidth="true" hidden="false" outlineLevel="0" max="5" min="5" style="1" width="12"/>
    <col collapsed="false" customWidth="true" hidden="false" outlineLevel="0" max="6" min="6" style="1" width="13"/>
    <col collapsed="false" customWidth="true" hidden="false" outlineLevel="0" max="11" min="7" style="1" width="12"/>
    <col collapsed="false" customWidth="true" hidden="false" outlineLevel="0" max="12" min="12" style="0" width="44"/>
  </cols>
  <sheetData>
    <row r="1" customFormat="false" ht="31.5" hidden="false" customHeight="true" outlineLevel="0" collapsed="false">
      <c r="A1" s="6" t="s">
        <v>18</v>
      </c>
      <c r="B1" s="6" t="s">
        <v>19</v>
      </c>
      <c r="C1" s="6" t="s">
        <v>20</v>
      </c>
      <c r="D1" s="6" t="s">
        <v>21</v>
      </c>
      <c r="E1" s="6" t="s">
        <v>22</v>
      </c>
      <c r="F1" s="6" t="s">
        <v>23</v>
      </c>
      <c r="G1" s="6" t="s">
        <v>24</v>
      </c>
      <c r="H1" s="6" t="s">
        <v>25</v>
      </c>
      <c r="I1" s="6" t="s">
        <v>26</v>
      </c>
      <c r="J1" s="6" t="s">
        <v>27</v>
      </c>
      <c r="K1" s="6" t="s">
        <v>28</v>
      </c>
      <c r="L1" s="6" t="s">
        <v>29</v>
      </c>
    </row>
    <row r="2" customFormat="false" ht="15" hidden="false" customHeight="true" outlineLevel="0" collapsed="false">
      <c r="A2" s="7" t="s">
        <v>30</v>
      </c>
      <c r="B2" s="8" t="n">
        <v>612</v>
      </c>
      <c r="C2" s="9" t="str">
        <f aca="false">IF(A2="","",IFERROR(LEFT(TRIM(A2),FIND(" ",TRIM(A2))-1),TRIM(A2)))</f>
        <v>Platanus</v>
      </c>
      <c r="D2" s="9" t="str">
        <f aca="false">IF(A2="","",IFERROR(VLOOKUP(C2,'Genus–family list'!$A$2:$B$400,2,FALSE()),"not in list"))</f>
        <v>Platanaceae</v>
      </c>
      <c r="E2" s="10" t="n">
        <f aca="false">IF(A2="","",IF(Results!$C$11=0,0,B2/Results!$C$11))</f>
        <v>0.126970954356846</v>
      </c>
      <c r="F2" s="11" t="n">
        <f aca="false">IF(A2="","",B2+SUMIF('Planting plan'!$A$2:$A$201,A2,'Planting plan'!$B$2:$B$201)-SUMIF('Planting plan'!$A$2:$A$201,A2,'Planting plan'!$C$2:$C$201))</f>
        <v>672</v>
      </c>
      <c r="G2" s="10" t="n">
        <f aca="false">IF(A2="","",IF(Results!$D$11=0,0,F2/Results!$D$11))</f>
        <v>0.131764705882353</v>
      </c>
      <c r="H2" s="10" t="n">
        <f aca="false">IF(A2="","",IF(Results!$D$11=0,0,(SUMIF('Current trees'!$C$2:$C$501,C2,'Current trees'!$F$2:$F$501)+SUMIF('Planting plan'!$E$2:$E$201,C2,'Planting plan'!$H$2:$H$201))/Results!$D$11))</f>
        <v>0.131764705882353</v>
      </c>
      <c r="I2" s="10" t="n">
        <f aca="false">IF(OR(A2="",D2="not in list"),"",IF(Results!$D$11=0,0,(SUMIF('Current trees'!$D$2:$D$501,D2,'Current trees'!$F$2:$F$501)+SUMIF('Planting plan'!$F$2:$F$201,D2,'Planting plan'!$H$2:$H$201))/Results!$D$11))</f>
        <v>0.131764705882353</v>
      </c>
      <c r="J2" s="10" t="n">
        <f aca="false">IF(A2="","",IF(Results!$C$11=0,0,SUMIF('Current trees'!$C$2:$C$501,C2,'Current trees'!$B$2:$B$501)/Results!$C$11))</f>
        <v>0.126970954356846</v>
      </c>
      <c r="K2" s="10" t="n">
        <f aca="false">IF(OR(A2="",D2="not in list"),"",IF(Results!$C$11=0,0,SUMIF('Current trees'!$D$2:$D$501,D2,'Current trees'!$B$2:$B$501)/Results!$C$11))</f>
        <v>0.126970954356846</v>
      </c>
      <c r="L2" s="9" t="str">
        <f aca="false">IF(AND(A2="",B2=""),"",IF(A2="","Species name missing: these trees are not counted",IF(A2&lt;&gt;TRIM(A2),"Extra spaces in the species name: remove them",IF(OR(B2="",AND(B2&lt;&gt;"",IFERROR(OR(NOT(ISNUMBER(B2)),B2&lt;0,B2&lt;&gt;INT(B2)),TRUE()))),"Number of trees must be a whole number, 0 or more",IF(D2="not in list","Genus not in 'Genus–family list': add it",IF(COUNTIF($A$2:$A$501,A2)&gt;1,"Species listed more than once: combine the rows",IF(N(F2)&lt;0,"More trees removed than exist: check the planting plan","")))))))</f>
        <v/>
      </c>
    </row>
    <row r="3" customFormat="false" ht="15" hidden="false" customHeight="true" outlineLevel="0" collapsed="false">
      <c r="A3" s="7" t="s">
        <v>31</v>
      </c>
      <c r="B3" s="8" t="n">
        <v>455</v>
      </c>
      <c r="C3" s="9" t="str">
        <f aca="false">IF(A3="","",IFERROR(LEFT(TRIM(A3),FIND(" ",TRIM(A3))-1),TRIM(A3)))</f>
        <v>Tilia</v>
      </c>
      <c r="D3" s="9" t="str">
        <f aca="false">IF(A3="","",IFERROR(VLOOKUP(C3,'Genus–family list'!$A$2:$B$400,2,FALSE()),"not in list"))</f>
        <v>Malvaceae</v>
      </c>
      <c r="E3" s="10" t="n">
        <f aca="false">IF(A3="","",IF(Results!$C$11=0,0,B3/Results!$C$11))</f>
        <v>0.0943983402489627</v>
      </c>
      <c r="F3" s="11" t="n">
        <f aca="false">IF(A3="","",B3+SUMIF('Planting plan'!$A$2:$A$201,A3,'Planting plan'!$B$2:$B$201)-SUMIF('Planting plan'!$A$2:$A$201,A3,'Planting plan'!$C$2:$C$201))</f>
        <v>485</v>
      </c>
      <c r="G3" s="10" t="n">
        <f aca="false">IF(A3="","",IF(Results!$D$11=0,0,F3/Results!$D$11))</f>
        <v>0.0950980392156863</v>
      </c>
      <c r="H3" s="10" t="n">
        <f aca="false">IF(A3="","",IF(Results!$D$11=0,0,(SUMIF('Current trees'!$C$2:$C$501,C3,'Current trees'!$F$2:$F$501)+SUMIF('Planting plan'!$E$2:$E$201,C3,'Planting plan'!$H$2:$H$201))/Results!$D$11))</f>
        <v>0.13921568627451</v>
      </c>
      <c r="I3" s="10" t="n">
        <f aca="false">IF(OR(A3="",D3="not in list"),"",IF(Results!$D$11=0,0,(SUMIF('Current trees'!$D$2:$D$501,D3,'Current trees'!$F$2:$F$501)+SUMIF('Planting plan'!$F$2:$F$201,D3,'Planting plan'!$H$2:$H$201))/Results!$D$11))</f>
        <v>0.13921568627451</v>
      </c>
      <c r="J3" s="10" t="n">
        <f aca="false">IF(A3="","",IF(Results!$C$11=0,0,SUMIF('Current trees'!$C$2:$C$501,C3,'Current trees'!$B$2:$B$501)/Results!$C$11))</f>
        <v>0.141078838174274</v>
      </c>
      <c r="K3" s="10" t="n">
        <f aca="false">IF(OR(A3="",D3="not in list"),"",IF(Results!$C$11=0,0,SUMIF('Current trees'!$D$2:$D$501,D3,'Current trees'!$B$2:$B$501)/Results!$C$11))</f>
        <v>0.141078838174274</v>
      </c>
      <c r="L3" s="9" t="str">
        <f aca="false">IF(AND(A3="",B3=""),"",IF(A3="","Species name missing: these trees are not counted",IF(A3&lt;&gt;TRIM(A3),"Extra spaces in the species name: remove them",IF(OR(B3="",AND(B3&lt;&gt;"",IFERROR(OR(NOT(ISNUMBER(B3)),B3&lt;0,B3&lt;&gt;INT(B3)),TRUE()))),"Number of trees must be a whole number, 0 or more",IF(D3="not in list","Genus not in 'Genus–family list': add it",IF(COUNTIF($A$2:$A$501,A3)&gt;1,"Species listed more than once: combine the rows",IF(N(F3)&lt;0,"More trees removed than exist: check the planting plan","")))))))</f>
        <v/>
      </c>
    </row>
    <row r="4" customFormat="false" ht="15" hidden="false" customHeight="true" outlineLevel="0" collapsed="false">
      <c r="A4" s="7" t="s">
        <v>32</v>
      </c>
      <c r="B4" s="8" t="n">
        <v>130</v>
      </c>
      <c r="C4" s="9" t="str">
        <f aca="false">IF(A4="","",IFERROR(LEFT(TRIM(A4),FIND(" ",TRIM(A4))-1),TRIM(A4)))</f>
        <v>Tilia</v>
      </c>
      <c r="D4" s="9" t="str">
        <f aca="false">IF(A4="","",IFERROR(VLOOKUP(C4,'Genus–family list'!$A$2:$B$400,2,FALSE()),"not in list"))</f>
        <v>Malvaceae</v>
      </c>
      <c r="E4" s="10" t="n">
        <f aca="false">IF(A4="","",IF(Results!$C$11=0,0,B4/Results!$C$11))</f>
        <v>0.0269709543568465</v>
      </c>
      <c r="F4" s="11" t="n">
        <f aca="false">IF(A4="","",B4+SUMIF('Planting plan'!$A$2:$A$201,A4,'Planting plan'!$B$2:$B$201)-SUMIF('Planting plan'!$A$2:$A$201,A4,'Planting plan'!$C$2:$C$201))</f>
        <v>130</v>
      </c>
      <c r="G4" s="10" t="n">
        <f aca="false">IF(A4="","",IF(Results!$D$11=0,0,F4/Results!$D$11))</f>
        <v>0.0254901960784314</v>
      </c>
      <c r="H4" s="10" t="n">
        <f aca="false">IF(A4="","",IF(Results!$D$11=0,0,(SUMIF('Current trees'!$C$2:$C$501,C4,'Current trees'!$F$2:$F$501)+SUMIF('Planting plan'!$E$2:$E$201,C4,'Planting plan'!$H$2:$H$201))/Results!$D$11))</f>
        <v>0.13921568627451</v>
      </c>
      <c r="I4" s="10" t="n">
        <f aca="false">IF(OR(A4="",D4="not in list"),"",IF(Results!$D$11=0,0,(SUMIF('Current trees'!$D$2:$D$501,D4,'Current trees'!$F$2:$F$501)+SUMIF('Planting plan'!$F$2:$F$201,D4,'Planting plan'!$H$2:$H$201))/Results!$D$11))</f>
        <v>0.13921568627451</v>
      </c>
      <c r="J4" s="10" t="n">
        <f aca="false">IF(A4="","",IF(Results!$C$11=0,0,SUMIF('Current trees'!$C$2:$C$501,C4,'Current trees'!$B$2:$B$501)/Results!$C$11))</f>
        <v>0.141078838174274</v>
      </c>
      <c r="K4" s="10" t="n">
        <f aca="false">IF(OR(A4="",D4="not in list"),"",IF(Results!$C$11=0,0,SUMIF('Current trees'!$D$2:$D$501,D4,'Current trees'!$B$2:$B$501)/Results!$C$11))</f>
        <v>0.141078838174274</v>
      </c>
      <c r="L4" s="9" t="str">
        <f aca="false">IF(AND(A4="",B4=""),"",IF(A4="","Species name missing: these trees are not counted",IF(A4&lt;&gt;TRIM(A4),"Extra spaces in the species name: remove them",IF(OR(B4="",AND(B4&lt;&gt;"",IFERROR(OR(NOT(ISNUMBER(B4)),B4&lt;0,B4&lt;&gt;INT(B4)),TRUE()))),"Number of trees must be a whole number, 0 or more",IF(D4="not in list","Genus not in 'Genus–family list': add it",IF(COUNTIF($A$2:$A$501,A4)&gt;1,"Species listed more than once: combine the rows",IF(N(F4)&lt;0,"More trees removed than exist: check the planting plan","")))))))</f>
        <v/>
      </c>
    </row>
    <row r="5" customFormat="false" ht="15" hidden="false" customHeight="true" outlineLevel="0" collapsed="false">
      <c r="A5" s="7" t="s">
        <v>33</v>
      </c>
      <c r="B5" s="8" t="n">
        <v>95</v>
      </c>
      <c r="C5" s="9" t="str">
        <f aca="false">IF(A5="","",IFERROR(LEFT(TRIM(A5),FIND(" ",TRIM(A5))-1),TRIM(A5)))</f>
        <v>Tilia</v>
      </c>
      <c r="D5" s="9" t="str">
        <f aca="false">IF(A5="","",IFERROR(VLOOKUP(C5,'Genus–family list'!$A$2:$B$400,2,FALSE()),"not in list"))</f>
        <v>Malvaceae</v>
      </c>
      <c r="E5" s="10" t="n">
        <f aca="false">IF(A5="","",IF(Results!$C$11=0,0,B5/Results!$C$11))</f>
        <v>0.0197095435684647</v>
      </c>
      <c r="F5" s="11" t="n">
        <f aca="false">IF(A5="","",B5+SUMIF('Planting plan'!$A$2:$A$201,A5,'Planting plan'!$B$2:$B$201)-SUMIF('Planting plan'!$A$2:$A$201,A5,'Planting plan'!$C$2:$C$201))</f>
        <v>95</v>
      </c>
      <c r="G5" s="10" t="n">
        <f aca="false">IF(A5="","",IF(Results!$D$11=0,0,F5/Results!$D$11))</f>
        <v>0.0186274509803922</v>
      </c>
      <c r="H5" s="10" t="n">
        <f aca="false">IF(A5="","",IF(Results!$D$11=0,0,(SUMIF('Current trees'!$C$2:$C$501,C5,'Current trees'!$F$2:$F$501)+SUMIF('Planting plan'!$E$2:$E$201,C5,'Planting plan'!$H$2:$H$201))/Results!$D$11))</f>
        <v>0.13921568627451</v>
      </c>
      <c r="I5" s="10" t="n">
        <f aca="false">IF(OR(A5="",D5="not in list"),"",IF(Results!$D$11=0,0,(SUMIF('Current trees'!$D$2:$D$501,D5,'Current trees'!$F$2:$F$501)+SUMIF('Planting plan'!$F$2:$F$201,D5,'Planting plan'!$H$2:$H$201))/Results!$D$11))</f>
        <v>0.13921568627451</v>
      </c>
      <c r="J5" s="10" t="n">
        <f aca="false">IF(A5="","",IF(Results!$C$11=0,0,SUMIF('Current trees'!$C$2:$C$501,C5,'Current trees'!$B$2:$B$501)/Results!$C$11))</f>
        <v>0.141078838174274</v>
      </c>
      <c r="K5" s="10" t="n">
        <f aca="false">IF(OR(A5="",D5="not in list"),"",IF(Results!$C$11=0,0,SUMIF('Current trees'!$D$2:$D$501,D5,'Current trees'!$B$2:$B$501)/Results!$C$11))</f>
        <v>0.141078838174274</v>
      </c>
      <c r="L5" s="9" t="str">
        <f aca="false">IF(AND(A5="",B5=""),"",IF(A5="","Species name missing: these trees are not counted",IF(A5&lt;&gt;TRIM(A5),"Extra spaces in the species name: remove them",IF(OR(B5="",AND(B5&lt;&gt;"",IFERROR(OR(NOT(ISNUMBER(B5)),B5&lt;0,B5&lt;&gt;INT(B5)),TRUE()))),"Number of trees must be a whole number, 0 or more",IF(D5="not in list","Genus not in 'Genus–family list': add it",IF(COUNTIF($A$2:$A$501,A5)&gt;1,"Species listed more than once: combine the rows",IF(N(F5)&lt;0,"More trees removed than exist: check the planting plan","")))))))</f>
        <v/>
      </c>
    </row>
    <row r="6" customFormat="false" ht="15" hidden="false" customHeight="true" outlineLevel="0" collapsed="false">
      <c r="A6" s="7" t="s">
        <v>34</v>
      </c>
      <c r="B6" s="8" t="n">
        <v>410</v>
      </c>
      <c r="C6" s="9" t="str">
        <f aca="false">IF(A6="","",IFERROR(LEFT(TRIM(A6),FIND(" ",TRIM(A6))-1),TRIM(A6)))</f>
        <v>Acer</v>
      </c>
      <c r="D6" s="9" t="str">
        <f aca="false">IF(A6="","",IFERROR(VLOOKUP(C6,'Genus–family list'!$A$2:$B$400,2,FALSE()),"not in list"))</f>
        <v>Sapindaceae</v>
      </c>
      <c r="E6" s="10" t="n">
        <f aca="false">IF(A6="","",IF(Results!$C$11=0,0,B6/Results!$C$11))</f>
        <v>0.0850622406639004</v>
      </c>
      <c r="F6" s="11" t="n">
        <f aca="false">IF(A6="","",B6+SUMIF('Planting plan'!$A$2:$A$201,A6,'Planting plan'!$B$2:$B$201)-SUMIF('Planting plan'!$A$2:$A$201,A6,'Planting plan'!$C$2:$C$201))</f>
        <v>450</v>
      </c>
      <c r="G6" s="10" t="n">
        <f aca="false">IF(A6="","",IF(Results!$D$11=0,0,F6/Results!$D$11))</f>
        <v>0.0882352941176471</v>
      </c>
      <c r="H6" s="10" t="n">
        <f aca="false">IF(A6="","",IF(Results!$D$11=0,0,(SUMIF('Current trees'!$C$2:$C$501,C6,'Current trees'!$F$2:$F$501)+SUMIF('Planting plan'!$E$2:$E$201,C6,'Planting plan'!$H$2:$H$201))/Results!$D$11))</f>
        <v>0.179019607843137</v>
      </c>
      <c r="I6" s="10" t="n">
        <f aca="false">IF(OR(A6="",D6="not in list"),"",IF(Results!$D$11=0,0,(SUMIF('Current trees'!$D$2:$D$501,D6,'Current trees'!$F$2:$F$501)+SUMIF('Planting plan'!$F$2:$F$201,D6,'Planting plan'!$H$2:$H$201))/Results!$D$11))</f>
        <v>0.234117647058824</v>
      </c>
      <c r="J6" s="10" t="n">
        <f aca="false">IF(A6="","",IF(Results!$C$11=0,0,SUMIF('Current trees'!$C$2:$C$501,C6,'Current trees'!$B$2:$B$501)/Results!$C$11))</f>
        <v>0.181120331950207</v>
      </c>
      <c r="K6" s="10" t="n">
        <f aca="false">IF(OR(A6="",D6="not in list"),"",IF(Results!$C$11=0,0,SUMIF('Current trees'!$D$2:$D$501,D6,'Current trees'!$B$2:$B$501)/Results!$C$11))</f>
        <v>0.239419087136929</v>
      </c>
      <c r="L6" s="9" t="str">
        <f aca="false">IF(AND(A6="",B6=""),"",IF(A6="","Species name missing: these trees are not counted",IF(A6&lt;&gt;TRIM(A6),"Extra spaces in the species name: remove them",IF(OR(B6="",AND(B6&lt;&gt;"",IFERROR(OR(NOT(ISNUMBER(B6)),B6&lt;0,B6&lt;&gt;INT(B6)),TRUE()))),"Number of trees must be a whole number, 0 or more",IF(D6="not in list","Genus not in 'Genus–family list': add it",IF(COUNTIF($A$2:$A$501,A6)&gt;1,"Species listed more than once: combine the rows",IF(N(F6)&lt;0,"More trees removed than exist: check the planting plan","")))))))</f>
        <v/>
      </c>
    </row>
    <row r="7" customFormat="false" ht="15" hidden="false" customHeight="true" outlineLevel="0" collapsed="false">
      <c r="A7" s="7" t="s">
        <v>35</v>
      </c>
      <c r="B7" s="8" t="n">
        <v>198</v>
      </c>
      <c r="C7" s="9" t="str">
        <f aca="false">IF(A7="","",IFERROR(LEFT(TRIM(A7),FIND(" ",TRIM(A7))-1),TRIM(A7)))</f>
        <v>Acer</v>
      </c>
      <c r="D7" s="9" t="str">
        <f aca="false">IF(A7="","",IFERROR(VLOOKUP(C7,'Genus–family list'!$A$2:$B$400,2,FALSE()),"not in list"))</f>
        <v>Sapindaceae</v>
      </c>
      <c r="E7" s="10" t="n">
        <f aca="false">IF(A7="","",IF(Results!$C$11=0,0,B7/Results!$C$11))</f>
        <v>0.0410788381742739</v>
      </c>
      <c r="F7" s="11" t="n">
        <f aca="false">IF(A7="","",B7+SUMIF('Planting plan'!$A$2:$A$201,A7,'Planting plan'!$B$2:$B$201)-SUMIF('Planting plan'!$A$2:$A$201,A7,'Planting plan'!$C$2:$C$201))</f>
        <v>198</v>
      </c>
      <c r="G7" s="10" t="n">
        <f aca="false">IF(A7="","",IF(Results!$D$11=0,0,F7/Results!$D$11))</f>
        <v>0.0388235294117647</v>
      </c>
      <c r="H7" s="10" t="n">
        <f aca="false">IF(A7="","",IF(Results!$D$11=0,0,(SUMIF('Current trees'!$C$2:$C$501,C7,'Current trees'!$F$2:$F$501)+SUMIF('Planting plan'!$E$2:$E$201,C7,'Planting plan'!$H$2:$H$201))/Results!$D$11))</f>
        <v>0.179019607843137</v>
      </c>
      <c r="I7" s="10" t="n">
        <f aca="false">IF(OR(A7="",D7="not in list"),"",IF(Results!$D$11=0,0,(SUMIF('Current trees'!$D$2:$D$501,D7,'Current trees'!$F$2:$F$501)+SUMIF('Planting plan'!$F$2:$F$201,D7,'Planting plan'!$H$2:$H$201))/Results!$D$11))</f>
        <v>0.234117647058824</v>
      </c>
      <c r="J7" s="10" t="n">
        <f aca="false">IF(A7="","",IF(Results!$C$11=0,0,SUMIF('Current trees'!$C$2:$C$501,C7,'Current trees'!$B$2:$B$501)/Results!$C$11))</f>
        <v>0.181120331950207</v>
      </c>
      <c r="K7" s="10" t="n">
        <f aca="false">IF(OR(A7="",D7="not in list"),"",IF(Results!$C$11=0,0,SUMIF('Current trees'!$D$2:$D$501,D7,'Current trees'!$B$2:$B$501)/Results!$C$11))</f>
        <v>0.239419087136929</v>
      </c>
      <c r="L7" s="9" t="str">
        <f aca="false">IF(AND(A7="",B7=""),"",IF(A7="","Species name missing: these trees are not counted",IF(A7&lt;&gt;TRIM(A7),"Extra spaces in the species name: remove them",IF(OR(B7="",AND(B7&lt;&gt;"",IFERROR(OR(NOT(ISNUMBER(B7)),B7&lt;0,B7&lt;&gt;INT(B7)),TRUE()))),"Number of trees must be a whole number, 0 or more",IF(D7="not in list","Genus not in 'Genus–family list': add it",IF(COUNTIF($A$2:$A$501,A7)&gt;1,"Species listed more than once: combine the rows",IF(N(F7)&lt;0,"More trees removed than exist: check the planting plan","")))))))</f>
        <v/>
      </c>
    </row>
    <row r="8" customFormat="false" ht="15" hidden="false" customHeight="true" outlineLevel="0" collapsed="false">
      <c r="A8" s="7" t="s">
        <v>36</v>
      </c>
      <c r="B8" s="8" t="n">
        <v>120</v>
      </c>
      <c r="C8" s="9" t="str">
        <f aca="false">IF(A8="","",IFERROR(LEFT(TRIM(A8),FIND(" ",TRIM(A8))-1),TRIM(A8)))</f>
        <v>Acer</v>
      </c>
      <c r="D8" s="9" t="str">
        <f aca="false">IF(A8="","",IFERROR(VLOOKUP(C8,'Genus–family list'!$A$2:$B$400,2,FALSE()),"not in list"))</f>
        <v>Sapindaceae</v>
      </c>
      <c r="E8" s="10" t="n">
        <f aca="false">IF(A8="","",IF(Results!$C$11=0,0,B8/Results!$C$11))</f>
        <v>0.024896265560166</v>
      </c>
      <c r="F8" s="11" t="n">
        <f aca="false">IF(A8="","",B8+SUMIF('Planting plan'!$A$2:$A$201,A8,'Planting plan'!$B$2:$B$201)-SUMIF('Planting plan'!$A$2:$A$201,A8,'Planting plan'!$C$2:$C$201))</f>
        <v>120</v>
      </c>
      <c r="G8" s="10" t="n">
        <f aca="false">IF(A8="","",IF(Results!$D$11=0,0,F8/Results!$D$11))</f>
        <v>0.0235294117647059</v>
      </c>
      <c r="H8" s="10" t="n">
        <f aca="false">IF(A8="","",IF(Results!$D$11=0,0,(SUMIF('Current trees'!$C$2:$C$501,C8,'Current trees'!$F$2:$F$501)+SUMIF('Planting plan'!$E$2:$E$201,C8,'Planting plan'!$H$2:$H$201))/Results!$D$11))</f>
        <v>0.179019607843137</v>
      </c>
      <c r="I8" s="10" t="n">
        <f aca="false">IF(OR(A8="",D8="not in list"),"",IF(Results!$D$11=0,0,(SUMIF('Current trees'!$D$2:$D$501,D8,'Current trees'!$F$2:$F$501)+SUMIF('Planting plan'!$F$2:$F$201,D8,'Planting plan'!$H$2:$H$201))/Results!$D$11))</f>
        <v>0.234117647058824</v>
      </c>
      <c r="J8" s="10" t="n">
        <f aca="false">IF(A8="","",IF(Results!$C$11=0,0,SUMIF('Current trees'!$C$2:$C$501,C8,'Current trees'!$B$2:$B$501)/Results!$C$11))</f>
        <v>0.181120331950207</v>
      </c>
      <c r="K8" s="10" t="n">
        <f aca="false">IF(OR(A8="",D8="not in list"),"",IF(Results!$C$11=0,0,SUMIF('Current trees'!$D$2:$D$501,D8,'Current trees'!$B$2:$B$501)/Results!$C$11))</f>
        <v>0.239419087136929</v>
      </c>
      <c r="L8" s="9" t="str">
        <f aca="false">IF(AND(A8="",B8=""),"",IF(A8="","Species name missing: these trees are not counted",IF(A8&lt;&gt;TRIM(A8),"Extra spaces in the species name: remove them",IF(OR(B8="",AND(B8&lt;&gt;"",IFERROR(OR(NOT(ISNUMBER(B8)),B8&lt;0,B8&lt;&gt;INT(B8)),TRUE()))),"Number of trees must be a whole number, 0 or more",IF(D8="not in list","Genus not in 'Genus–family list': add it",IF(COUNTIF($A$2:$A$501,A8)&gt;1,"Species listed more than once: combine the rows",IF(N(F8)&lt;0,"More trees removed than exist: check the planting plan","")))))))</f>
        <v/>
      </c>
    </row>
    <row r="9" customFormat="false" ht="15" hidden="false" customHeight="true" outlineLevel="0" collapsed="false">
      <c r="A9" s="7" t="s">
        <v>37</v>
      </c>
      <c r="B9" s="8" t="n">
        <v>85</v>
      </c>
      <c r="C9" s="9" t="str">
        <f aca="false">IF(A9="","",IFERROR(LEFT(TRIM(A9),FIND(" ",TRIM(A9))-1),TRIM(A9)))</f>
        <v>Acer</v>
      </c>
      <c r="D9" s="9" t="str">
        <f aca="false">IF(A9="","",IFERROR(VLOOKUP(C9,'Genus–family list'!$A$2:$B$400,2,FALSE()),"not in list"))</f>
        <v>Sapindaceae</v>
      </c>
      <c r="E9" s="10" t="n">
        <f aca="false">IF(A9="","",IF(Results!$C$11=0,0,B9/Results!$C$11))</f>
        <v>0.0176348547717842</v>
      </c>
      <c r="F9" s="11" t="n">
        <f aca="false">IF(A9="","",B9+SUMIF('Planting plan'!$A$2:$A$201,A9,'Planting plan'!$B$2:$B$201)-SUMIF('Planting plan'!$A$2:$A$201,A9,'Planting plan'!$C$2:$C$201))</f>
        <v>85</v>
      </c>
      <c r="G9" s="10" t="n">
        <f aca="false">IF(A9="","",IF(Results!$D$11=0,0,F9/Results!$D$11))</f>
        <v>0.0166666666666667</v>
      </c>
      <c r="H9" s="10" t="n">
        <f aca="false">IF(A9="","",IF(Results!$D$11=0,0,(SUMIF('Current trees'!$C$2:$C$501,C9,'Current trees'!$F$2:$F$501)+SUMIF('Planting plan'!$E$2:$E$201,C9,'Planting plan'!$H$2:$H$201))/Results!$D$11))</f>
        <v>0.179019607843137</v>
      </c>
      <c r="I9" s="10" t="n">
        <f aca="false">IF(OR(A9="",D9="not in list"),"",IF(Results!$D$11=0,0,(SUMIF('Current trees'!$D$2:$D$501,D9,'Current trees'!$F$2:$F$501)+SUMIF('Planting plan'!$F$2:$F$201,D9,'Planting plan'!$H$2:$H$201))/Results!$D$11))</f>
        <v>0.234117647058824</v>
      </c>
      <c r="J9" s="10" t="n">
        <f aca="false">IF(A9="","",IF(Results!$C$11=0,0,SUMIF('Current trees'!$C$2:$C$501,C9,'Current trees'!$B$2:$B$501)/Results!$C$11))</f>
        <v>0.181120331950207</v>
      </c>
      <c r="K9" s="10" t="n">
        <f aca="false">IF(OR(A9="",D9="not in list"),"",IF(Results!$C$11=0,0,SUMIF('Current trees'!$D$2:$D$501,D9,'Current trees'!$B$2:$B$501)/Results!$C$11))</f>
        <v>0.239419087136929</v>
      </c>
      <c r="L9" s="9" t="str">
        <f aca="false">IF(AND(A9="",B9=""),"",IF(A9="","Species name missing: these trees are not counted",IF(A9&lt;&gt;TRIM(A9),"Extra spaces in the species name: remove them",IF(OR(B9="",AND(B9&lt;&gt;"",IFERROR(OR(NOT(ISNUMBER(B9)),B9&lt;0,B9&lt;&gt;INT(B9)),TRUE()))),"Number of trees must be a whole number, 0 or more",IF(D9="not in list","Genus not in 'Genus–family list': add it",IF(COUNTIF($A$2:$A$501,A9)&gt;1,"Species listed more than once: combine the rows",IF(N(F9)&lt;0,"More trees removed than exist: check the planting plan","")))))))</f>
        <v/>
      </c>
    </row>
    <row r="10" customFormat="false" ht="15" hidden="false" customHeight="true" outlineLevel="0" collapsed="false">
      <c r="A10" s="7" t="s">
        <v>38</v>
      </c>
      <c r="B10" s="8" t="n">
        <v>60</v>
      </c>
      <c r="C10" s="9" t="str">
        <f aca="false">IF(A10="","",IFERROR(LEFT(TRIM(A10),FIND(" ",TRIM(A10))-1),TRIM(A10)))</f>
        <v>Acer</v>
      </c>
      <c r="D10" s="9" t="str">
        <f aca="false">IF(A10="","",IFERROR(VLOOKUP(C10,'Genus–family list'!$A$2:$B$400,2,FALSE()),"not in list"))</f>
        <v>Sapindaceae</v>
      </c>
      <c r="E10" s="10" t="n">
        <f aca="false">IF(A10="","",IF(Results!$C$11=0,0,B10/Results!$C$11))</f>
        <v>0.012448132780083</v>
      </c>
      <c r="F10" s="11" t="n">
        <f aca="false">IF(A10="","",B10+SUMIF('Planting plan'!$A$2:$A$201,A10,'Planting plan'!$B$2:$B$201)-SUMIF('Planting plan'!$A$2:$A$201,A10,'Planting plan'!$C$2:$C$201))</f>
        <v>60</v>
      </c>
      <c r="G10" s="10" t="n">
        <f aca="false">IF(A10="","",IF(Results!$D$11=0,0,F10/Results!$D$11))</f>
        <v>0.0117647058823529</v>
      </c>
      <c r="H10" s="10" t="n">
        <f aca="false">IF(A10="","",IF(Results!$D$11=0,0,(SUMIF('Current trees'!$C$2:$C$501,C10,'Current trees'!$F$2:$F$501)+SUMIF('Planting plan'!$E$2:$E$201,C10,'Planting plan'!$H$2:$H$201))/Results!$D$11))</f>
        <v>0.179019607843137</v>
      </c>
      <c r="I10" s="10" t="n">
        <f aca="false">IF(OR(A10="",D10="not in list"),"",IF(Results!$D$11=0,0,(SUMIF('Current trees'!$D$2:$D$501,D10,'Current trees'!$F$2:$F$501)+SUMIF('Planting plan'!$F$2:$F$201,D10,'Planting plan'!$H$2:$H$201))/Results!$D$11))</f>
        <v>0.234117647058824</v>
      </c>
      <c r="J10" s="10" t="n">
        <f aca="false">IF(A10="","",IF(Results!$C$11=0,0,SUMIF('Current trees'!$C$2:$C$501,C10,'Current trees'!$B$2:$B$501)/Results!$C$11))</f>
        <v>0.181120331950207</v>
      </c>
      <c r="K10" s="10" t="n">
        <f aca="false">IF(OR(A10="",D10="not in list"),"",IF(Results!$C$11=0,0,SUMIF('Current trees'!$D$2:$D$501,D10,'Current trees'!$B$2:$B$501)/Results!$C$11))</f>
        <v>0.239419087136929</v>
      </c>
      <c r="L10" s="9" t="str">
        <f aca="false">IF(AND(A10="",B10=""),"",IF(A10="","Species name missing: these trees are not counted",IF(A10&lt;&gt;TRIM(A10),"Extra spaces in the species name: remove them",IF(OR(B10="",AND(B10&lt;&gt;"",IFERROR(OR(NOT(ISNUMBER(B10)),B10&lt;0,B10&lt;&gt;INT(B10)),TRUE()))),"Number of trees must be a whole number, 0 or more",IF(D10="not in list","Genus not in 'Genus–family list': add it",IF(COUNTIF($A$2:$A$501,A10)&gt;1,"Species listed more than once: combine the rows",IF(N(F10)&lt;0,"More trees removed than exist: check the planting plan","")))))))</f>
        <v/>
      </c>
    </row>
    <row r="11" customFormat="false" ht="15" hidden="false" customHeight="true" outlineLevel="0" collapsed="false">
      <c r="A11" s="7" t="s">
        <v>39</v>
      </c>
      <c r="B11" s="8" t="n">
        <v>241</v>
      </c>
      <c r="C11" s="9" t="str">
        <f aca="false">IF(A11="","",IFERROR(LEFT(TRIM(A11),FIND(" ",TRIM(A11))-1),TRIM(A11)))</f>
        <v>Aesculus</v>
      </c>
      <c r="D11" s="9" t="str">
        <f aca="false">IF(A11="","",IFERROR(VLOOKUP(C11,'Genus–family list'!$A$2:$B$400,2,FALSE()),"not in list"))</f>
        <v>Sapindaceae</v>
      </c>
      <c r="E11" s="10" t="n">
        <f aca="false">IF(A11="","",IF(Results!$C$11=0,0,B11/Results!$C$11))</f>
        <v>0.05</v>
      </c>
      <c r="F11" s="11" t="n">
        <f aca="false">IF(A11="","",B11+SUMIF('Planting plan'!$A$2:$A$201,A11,'Planting plan'!$B$2:$B$201)-SUMIF('Planting plan'!$A$2:$A$201,A11,'Planting plan'!$C$2:$C$201))</f>
        <v>241</v>
      </c>
      <c r="G11" s="10" t="n">
        <f aca="false">IF(A11="","",IF(Results!$D$11=0,0,F11/Results!$D$11))</f>
        <v>0.0472549019607843</v>
      </c>
      <c r="H11" s="10" t="n">
        <f aca="false">IF(A11="","",IF(Results!$D$11=0,0,(SUMIF('Current trees'!$C$2:$C$501,C11,'Current trees'!$F$2:$F$501)+SUMIF('Planting plan'!$E$2:$E$201,C11,'Planting plan'!$H$2:$H$201))/Results!$D$11))</f>
        <v>0.0472549019607843</v>
      </c>
      <c r="I11" s="10" t="n">
        <f aca="false">IF(OR(A11="",D11="not in list"),"",IF(Results!$D$11=0,0,(SUMIF('Current trees'!$D$2:$D$501,D11,'Current trees'!$F$2:$F$501)+SUMIF('Planting plan'!$F$2:$F$201,D11,'Planting plan'!$H$2:$H$201))/Results!$D$11))</f>
        <v>0.234117647058824</v>
      </c>
      <c r="J11" s="10" t="n">
        <f aca="false">IF(A11="","",IF(Results!$C$11=0,0,SUMIF('Current trees'!$C$2:$C$501,C11,'Current trees'!$B$2:$B$501)/Results!$C$11))</f>
        <v>0.05</v>
      </c>
      <c r="K11" s="10" t="n">
        <f aca="false">IF(OR(A11="",D11="not in list"),"",IF(Results!$C$11=0,0,SUMIF('Current trees'!$D$2:$D$501,D11,'Current trees'!$B$2:$B$501)/Results!$C$11))</f>
        <v>0.239419087136929</v>
      </c>
      <c r="L11" s="9" t="str">
        <f aca="false">IF(AND(A11="",B11=""),"",IF(A11="","Species name missing: these trees are not counted",IF(A11&lt;&gt;TRIM(A11),"Extra spaces in the species name: remove them",IF(OR(B11="",AND(B11&lt;&gt;"",IFERROR(OR(NOT(ISNUMBER(B11)),B11&lt;0,B11&lt;&gt;INT(B11)),TRUE()))),"Number of trees must be a whole number, 0 or more",IF(D11="not in list","Genus not in 'Genus–family list': add it",IF(COUNTIF($A$2:$A$501,A11)&gt;1,"Species listed more than once: combine the rows",IF(N(F11)&lt;0,"More trees removed than exist: check the planting plan","")))))))</f>
        <v/>
      </c>
    </row>
    <row r="12" customFormat="false" ht="15" hidden="false" customHeight="true" outlineLevel="0" collapsed="false">
      <c r="A12" s="7" t="s">
        <v>40</v>
      </c>
      <c r="B12" s="8" t="n">
        <v>40</v>
      </c>
      <c r="C12" s="9" t="str">
        <f aca="false">IF(A12="","",IFERROR(LEFT(TRIM(A12),FIND(" ",TRIM(A12))-1),TRIM(A12)))</f>
        <v>Koelreuteria</v>
      </c>
      <c r="D12" s="9" t="str">
        <f aca="false">IF(A12="","",IFERROR(VLOOKUP(C12,'Genus–family list'!$A$2:$B$400,2,FALSE()),"not in list"))</f>
        <v>Sapindaceae</v>
      </c>
      <c r="E12" s="10" t="n">
        <f aca="false">IF(A12="","",IF(Results!$C$11=0,0,B12/Results!$C$11))</f>
        <v>0.00829875518672199</v>
      </c>
      <c r="F12" s="11" t="n">
        <f aca="false">IF(A12="","",B12+SUMIF('Planting plan'!$A$2:$A$201,A12,'Planting plan'!$B$2:$B$201)-SUMIF('Planting plan'!$A$2:$A$201,A12,'Planting plan'!$C$2:$C$201))</f>
        <v>40</v>
      </c>
      <c r="G12" s="10" t="n">
        <f aca="false">IF(A12="","",IF(Results!$D$11=0,0,F12/Results!$D$11))</f>
        <v>0.00784313725490196</v>
      </c>
      <c r="H12" s="10" t="n">
        <f aca="false">IF(A12="","",IF(Results!$D$11=0,0,(SUMIF('Current trees'!$C$2:$C$501,C12,'Current trees'!$F$2:$F$501)+SUMIF('Planting plan'!$E$2:$E$201,C12,'Planting plan'!$H$2:$H$201))/Results!$D$11))</f>
        <v>0.00784313725490196</v>
      </c>
      <c r="I12" s="10" t="n">
        <f aca="false">IF(OR(A12="",D12="not in list"),"",IF(Results!$D$11=0,0,(SUMIF('Current trees'!$D$2:$D$501,D12,'Current trees'!$F$2:$F$501)+SUMIF('Planting plan'!$F$2:$F$201,D12,'Planting plan'!$H$2:$H$201))/Results!$D$11))</f>
        <v>0.234117647058824</v>
      </c>
      <c r="J12" s="10" t="n">
        <f aca="false">IF(A12="","",IF(Results!$C$11=0,0,SUMIF('Current trees'!$C$2:$C$501,C12,'Current trees'!$B$2:$B$501)/Results!$C$11))</f>
        <v>0.00829875518672199</v>
      </c>
      <c r="K12" s="10" t="n">
        <f aca="false">IF(OR(A12="",D12="not in list"),"",IF(Results!$C$11=0,0,SUMIF('Current trees'!$D$2:$D$501,D12,'Current trees'!$B$2:$B$501)/Results!$C$11))</f>
        <v>0.239419087136929</v>
      </c>
      <c r="L12" s="9" t="str">
        <f aca="false">IF(AND(A12="",B12=""),"",IF(A12="","Species name missing: these trees are not counted",IF(A12&lt;&gt;TRIM(A12),"Extra spaces in the species name: remove them",IF(OR(B12="",AND(B12&lt;&gt;"",IFERROR(OR(NOT(ISNUMBER(B12)),B12&lt;0,B12&lt;&gt;INT(B12)),TRUE()))),"Number of trees must be a whole number, 0 or more",IF(D12="not in list","Genus not in 'Genus–family list': add it",IF(COUNTIF($A$2:$A$501,A12)&gt;1,"Species listed more than once: combine the rows",IF(N(F12)&lt;0,"More trees removed than exist: check the planting plan","")))))))</f>
        <v/>
      </c>
    </row>
    <row r="13" customFormat="false" ht="15" hidden="false" customHeight="true" outlineLevel="0" collapsed="false">
      <c r="A13" s="7" t="s">
        <v>41</v>
      </c>
      <c r="B13" s="8" t="n">
        <v>338</v>
      </c>
      <c r="C13" s="9" t="str">
        <f aca="false">IF(A13="","",IFERROR(LEFT(TRIM(A13),FIND(" ",TRIM(A13))-1),TRIM(A13)))</f>
        <v>Celtis</v>
      </c>
      <c r="D13" s="9" t="str">
        <f aca="false">IF(A13="","",IFERROR(VLOOKUP(C13,'Genus–family list'!$A$2:$B$400,2,FALSE()),"not in list"))</f>
        <v>Cannabaceae</v>
      </c>
      <c r="E13" s="10" t="n">
        <f aca="false">IF(A13="","",IF(Results!$C$11=0,0,B13/Results!$C$11))</f>
        <v>0.0701244813278008</v>
      </c>
      <c r="F13" s="11" t="n">
        <f aca="false">IF(A13="","",B13+SUMIF('Planting plan'!$A$2:$A$201,A13,'Planting plan'!$B$2:$B$201)-SUMIF('Planting plan'!$A$2:$A$201,A13,'Planting plan'!$C$2:$C$201))</f>
        <v>338</v>
      </c>
      <c r="G13" s="10" t="n">
        <f aca="false">IF(A13="","",IF(Results!$D$11=0,0,F13/Results!$D$11))</f>
        <v>0.0662745098039216</v>
      </c>
      <c r="H13" s="10" t="n">
        <f aca="false">IF(A13="","",IF(Results!$D$11=0,0,(SUMIF('Current trees'!$C$2:$C$501,C13,'Current trees'!$F$2:$F$501)+SUMIF('Planting plan'!$E$2:$E$201,C13,'Planting plan'!$H$2:$H$201))/Results!$D$11))</f>
        <v>0.0662745098039216</v>
      </c>
      <c r="I13" s="10" t="n">
        <f aca="false">IF(OR(A13="",D13="not in list"),"",IF(Results!$D$11=0,0,(SUMIF('Current trees'!$D$2:$D$501,D13,'Current trees'!$F$2:$F$501)+SUMIF('Planting plan'!$F$2:$F$201,D13,'Planting plan'!$H$2:$H$201))/Results!$D$11))</f>
        <v>0.0662745098039216</v>
      </c>
      <c r="J13" s="10" t="n">
        <f aca="false">IF(A13="","",IF(Results!$C$11=0,0,SUMIF('Current trees'!$C$2:$C$501,C13,'Current trees'!$B$2:$B$501)/Results!$C$11))</f>
        <v>0.0701244813278008</v>
      </c>
      <c r="K13" s="10" t="n">
        <f aca="false">IF(OR(A13="",D13="not in list"),"",IF(Results!$C$11=0,0,SUMIF('Current trees'!$D$2:$D$501,D13,'Current trees'!$B$2:$B$501)/Results!$C$11))</f>
        <v>0.0701244813278008</v>
      </c>
      <c r="L13" s="9" t="str">
        <f aca="false">IF(AND(A13="",B13=""),"",IF(A13="","Species name missing: these trees are not counted",IF(A13&lt;&gt;TRIM(A13),"Extra spaces in the species name: remove them",IF(OR(B13="",AND(B13&lt;&gt;"",IFERROR(OR(NOT(ISNUMBER(B13)),B13&lt;0,B13&lt;&gt;INT(B13)),TRUE()))),"Number of trees must be a whole number, 0 or more",IF(D13="not in list","Genus not in 'Genus–family list': add it",IF(COUNTIF($A$2:$A$501,A13)&gt;1,"Species listed more than once: combine the rows",IF(N(F13)&lt;0,"More trees removed than exist: check the planting plan","")))))))</f>
        <v/>
      </c>
    </row>
    <row r="14" customFormat="false" ht="15" hidden="false" customHeight="true" outlineLevel="0" collapsed="false">
      <c r="A14" s="7" t="s">
        <v>42</v>
      </c>
      <c r="B14" s="8" t="n">
        <v>289</v>
      </c>
      <c r="C14" s="9" t="str">
        <f aca="false">IF(A14="","",IFERROR(LEFT(TRIM(A14),FIND(" ",TRIM(A14))-1),TRIM(A14)))</f>
        <v>Fraxinus</v>
      </c>
      <c r="D14" s="9" t="str">
        <f aca="false">IF(A14="","",IFERROR(VLOOKUP(C14,'Genus–family list'!$A$2:$B$400,2,FALSE()),"not in list"))</f>
        <v>Oleaceae</v>
      </c>
      <c r="E14" s="10" t="n">
        <f aca="false">IF(A14="","",IF(Results!$C$11=0,0,B14/Results!$C$11))</f>
        <v>0.0599585062240664</v>
      </c>
      <c r="F14" s="11" t="n">
        <f aca="false">IF(A14="","",B14+SUMIF('Planting plan'!$A$2:$A$201,A14,'Planting plan'!$B$2:$B$201)-SUMIF('Planting plan'!$A$2:$A$201,A14,'Planting plan'!$C$2:$C$201))</f>
        <v>289</v>
      </c>
      <c r="G14" s="10" t="n">
        <f aca="false">IF(A14="","",IF(Results!$D$11=0,0,F14/Results!$D$11))</f>
        <v>0.0566666666666667</v>
      </c>
      <c r="H14" s="10" t="n">
        <f aca="false">IF(A14="","",IF(Results!$D$11=0,0,(SUMIF('Current trees'!$C$2:$C$501,C14,'Current trees'!$F$2:$F$501)+SUMIF('Planting plan'!$E$2:$E$201,C14,'Planting plan'!$H$2:$H$201))/Results!$D$11))</f>
        <v>0.0566666666666667</v>
      </c>
      <c r="I14" s="10" t="n">
        <f aca="false">IF(OR(A14="",D14="not in list"),"",IF(Results!$D$11=0,0,(SUMIF('Current trees'!$D$2:$D$501,D14,'Current trees'!$F$2:$F$501)+SUMIF('Planting plan'!$F$2:$F$201,D14,'Planting plan'!$H$2:$H$201))/Results!$D$11))</f>
        <v>0.0566666666666667</v>
      </c>
      <c r="J14" s="10" t="n">
        <f aca="false">IF(A14="","",IF(Results!$C$11=0,0,SUMIF('Current trees'!$C$2:$C$501,C14,'Current trees'!$B$2:$B$501)/Results!$C$11))</f>
        <v>0.0599585062240664</v>
      </c>
      <c r="K14" s="10" t="n">
        <f aca="false">IF(OR(A14="",D14="not in list"),"",IF(Results!$C$11=0,0,SUMIF('Current trees'!$D$2:$D$501,D14,'Current trees'!$B$2:$B$501)/Results!$C$11))</f>
        <v>0.0599585062240664</v>
      </c>
      <c r="L14" s="9" t="str">
        <f aca="false">IF(AND(A14="",B14=""),"",IF(A14="","Species name missing: these trees are not counted",IF(A14&lt;&gt;TRIM(A14),"Extra spaces in the species name: remove them",IF(OR(B14="",AND(B14&lt;&gt;"",IFERROR(OR(NOT(ISNUMBER(B14)),B14&lt;0,B14&lt;&gt;INT(B14)),TRUE()))),"Number of trees must be a whole number, 0 or more",IF(D14="not in list","Genus not in 'Genus–family list': add it",IF(COUNTIF($A$2:$A$501,A14)&gt;1,"Species listed more than once: combine the rows",IF(N(F14)&lt;0,"More trees removed than exist: check the planting plan","")))))))</f>
        <v/>
      </c>
    </row>
    <row r="15" customFormat="false" ht="15" hidden="false" customHeight="true" outlineLevel="0" collapsed="false">
      <c r="A15" s="7" t="s">
        <v>43</v>
      </c>
      <c r="B15" s="8" t="n">
        <v>212</v>
      </c>
      <c r="C15" s="9" t="str">
        <f aca="false">IF(A15="","",IFERROR(LEFT(TRIM(A15),FIND(" ",TRIM(A15))-1),TRIM(A15)))</f>
        <v>Pinus</v>
      </c>
      <c r="D15" s="9" t="str">
        <f aca="false">IF(A15="","",IFERROR(VLOOKUP(C15,'Genus–family list'!$A$2:$B$400,2,FALSE()),"not in list"))</f>
        <v>Pinaceae</v>
      </c>
      <c r="E15" s="10" t="n">
        <f aca="false">IF(A15="","",IF(Results!$C$11=0,0,B15/Results!$C$11))</f>
        <v>0.0439834024896266</v>
      </c>
      <c r="F15" s="11" t="n">
        <f aca="false">IF(A15="","",B15+SUMIF('Planting plan'!$A$2:$A$201,A15,'Planting plan'!$B$2:$B$201)-SUMIF('Planting plan'!$A$2:$A$201,A15,'Planting plan'!$C$2:$C$201))</f>
        <v>212</v>
      </c>
      <c r="G15" s="10" t="n">
        <f aca="false">IF(A15="","",IF(Results!$D$11=0,0,F15/Results!$D$11))</f>
        <v>0.0415686274509804</v>
      </c>
      <c r="H15" s="10" t="n">
        <f aca="false">IF(A15="","",IF(Results!$D$11=0,0,(SUMIF('Current trees'!$C$2:$C$501,C15,'Current trees'!$F$2:$F$501)+SUMIF('Planting plan'!$E$2:$E$201,C15,'Planting plan'!$H$2:$H$201))/Results!$D$11))</f>
        <v>0.0415686274509804</v>
      </c>
      <c r="I15" s="10" t="n">
        <f aca="false">IF(OR(A15="",D15="not in list"),"",IF(Results!$D$11=0,0,(SUMIF('Current trees'!$D$2:$D$501,D15,'Current trees'!$F$2:$F$501)+SUMIF('Planting plan'!$F$2:$F$201,D15,'Planting plan'!$H$2:$H$201))/Results!$D$11))</f>
        <v>0.0572549019607843</v>
      </c>
      <c r="J15" s="10" t="n">
        <f aca="false">IF(A15="","",IF(Results!$C$11=0,0,SUMIF('Current trees'!$C$2:$C$501,C15,'Current trees'!$B$2:$B$501)/Results!$C$11))</f>
        <v>0.0439834024896266</v>
      </c>
      <c r="K15" s="10" t="n">
        <f aca="false">IF(OR(A15="",D15="not in list"),"",IF(Results!$C$11=0,0,SUMIF('Current trees'!$D$2:$D$501,D15,'Current trees'!$B$2:$B$501)/Results!$C$11))</f>
        <v>0.0605809128630705</v>
      </c>
      <c r="L15" s="9" t="str">
        <f aca="false">IF(AND(A15="",B15=""),"",IF(A15="","Species name missing: these trees are not counted",IF(A15&lt;&gt;TRIM(A15),"Extra spaces in the species name: remove them",IF(OR(B15="",AND(B15&lt;&gt;"",IFERROR(OR(NOT(ISNUMBER(B15)),B15&lt;0,B15&lt;&gt;INT(B15)),TRUE()))),"Number of trees must be a whole number, 0 or more",IF(D15="not in list","Genus not in 'Genus–family list': add it",IF(COUNTIF($A$2:$A$501,A15)&gt;1,"Species listed more than once: combine the rows",IF(N(F15)&lt;0,"More trees removed than exist: check the planting plan","")))))))</f>
        <v/>
      </c>
    </row>
    <row r="16" customFormat="false" ht="15" hidden="false" customHeight="true" outlineLevel="0" collapsed="false">
      <c r="A16" s="7" t="s">
        <v>44</v>
      </c>
      <c r="B16" s="8" t="n">
        <v>178</v>
      </c>
      <c r="C16" s="9" t="str">
        <f aca="false">IF(A16="","",IFERROR(LEFT(TRIM(A16),FIND(" ",TRIM(A16))-1),TRIM(A16)))</f>
        <v>Robinia</v>
      </c>
      <c r="D16" s="9" t="str">
        <f aca="false">IF(A16="","",IFERROR(VLOOKUP(C16,'Genus–family list'!$A$2:$B$400,2,FALSE()),"not in list"))</f>
        <v>Fabaceae</v>
      </c>
      <c r="E16" s="10" t="n">
        <f aca="false">IF(A16="","",IF(Results!$C$11=0,0,B16/Results!$C$11))</f>
        <v>0.0369294605809129</v>
      </c>
      <c r="F16" s="11" t="n">
        <f aca="false">IF(A16="","",B16+SUMIF('Planting plan'!$A$2:$A$201,A16,'Planting plan'!$B$2:$B$201)-SUMIF('Planting plan'!$A$2:$A$201,A16,'Planting plan'!$C$2:$C$201))</f>
        <v>178</v>
      </c>
      <c r="G16" s="10" t="n">
        <f aca="false">IF(A16="","",IF(Results!$D$11=0,0,F16/Results!$D$11))</f>
        <v>0.0349019607843137</v>
      </c>
      <c r="H16" s="10" t="n">
        <f aca="false">IF(A16="","",IF(Results!$D$11=0,0,(SUMIF('Current trees'!$C$2:$C$501,C16,'Current trees'!$F$2:$F$501)+SUMIF('Planting plan'!$E$2:$E$201,C16,'Planting plan'!$H$2:$H$201))/Results!$D$11))</f>
        <v>0.0349019607843137</v>
      </c>
      <c r="I16" s="10" t="n">
        <f aca="false">IF(OR(A16="",D16="not in list"),"",IF(Results!$D$11=0,0,(SUMIF('Current trees'!$D$2:$D$501,D16,'Current trees'!$F$2:$F$501)+SUMIF('Planting plan'!$F$2:$F$201,D16,'Planting plan'!$H$2:$H$201))/Results!$D$11))</f>
        <v>0.0643137254901961</v>
      </c>
      <c r="J16" s="10" t="n">
        <f aca="false">IF(A16="","",IF(Results!$C$11=0,0,SUMIF('Current trees'!$C$2:$C$501,C16,'Current trees'!$B$2:$B$501)/Results!$C$11))</f>
        <v>0.0369294605809129</v>
      </c>
      <c r="K16" s="10" t="n">
        <f aca="false">IF(OR(A16="",D16="not in list"),"",IF(Results!$C$11=0,0,SUMIF('Current trees'!$D$2:$D$501,D16,'Current trees'!$B$2:$B$501)/Results!$C$11))</f>
        <v>0.0597510373443983</v>
      </c>
      <c r="L16" s="9" t="str">
        <f aca="false">IF(AND(A16="",B16=""),"",IF(A16="","Species name missing: these trees are not counted",IF(A16&lt;&gt;TRIM(A16),"Extra spaces in the species name: remove them",IF(OR(B16="",AND(B16&lt;&gt;"",IFERROR(OR(NOT(ISNUMBER(B16)),B16&lt;0,B16&lt;&gt;INT(B16)),TRUE()))),"Number of trees must be a whole number, 0 or more",IF(D16="not in list","Genus not in 'Genus–family list': add it",IF(COUNTIF($A$2:$A$501,A16)&gt;1,"Species listed more than once: combine the rows",IF(N(F16)&lt;0,"More trees removed than exist: check the planting plan","")))))))</f>
        <v/>
      </c>
    </row>
    <row r="17" customFormat="false" ht="15" hidden="false" customHeight="true" outlineLevel="0" collapsed="false">
      <c r="A17" s="7" t="s">
        <v>45</v>
      </c>
      <c r="B17" s="8" t="n">
        <v>154</v>
      </c>
      <c r="C17" s="9" t="str">
        <f aca="false">IF(A17="","",IFERROR(LEFT(TRIM(A17),FIND(" ",TRIM(A17))-1),TRIM(A17)))</f>
        <v>Quercus</v>
      </c>
      <c r="D17" s="9" t="str">
        <f aca="false">IF(A17="","",IFERROR(VLOOKUP(C17,'Genus–family list'!$A$2:$B$400,2,FALSE()),"not in list"))</f>
        <v>Fagaceae</v>
      </c>
      <c r="E17" s="10" t="n">
        <f aca="false">IF(A17="","",IF(Results!$C$11=0,0,B17/Results!$C$11))</f>
        <v>0.0319502074688797</v>
      </c>
      <c r="F17" s="11" t="n">
        <f aca="false">IF(A17="","",B17+SUMIF('Planting plan'!$A$2:$A$201,A17,'Planting plan'!$B$2:$B$201)-SUMIF('Planting plan'!$A$2:$A$201,A17,'Planting plan'!$C$2:$C$201))</f>
        <v>154</v>
      </c>
      <c r="G17" s="10" t="n">
        <f aca="false">IF(A17="","",IF(Results!$D$11=0,0,F17/Results!$D$11))</f>
        <v>0.0301960784313726</v>
      </c>
      <c r="H17" s="10" t="n">
        <f aca="false">IF(A17="","",IF(Results!$D$11=0,0,(SUMIF('Current trees'!$C$2:$C$501,C17,'Current trees'!$F$2:$F$501)+SUMIF('Planting plan'!$E$2:$E$201,C17,'Planting plan'!$H$2:$H$201))/Results!$D$11))</f>
        <v>0.0498039215686275</v>
      </c>
      <c r="I17" s="10" t="n">
        <f aca="false">IF(OR(A17="",D17="not in list"),"",IF(Results!$D$11=0,0,(SUMIF('Current trees'!$D$2:$D$501,D17,'Current trees'!$F$2:$F$501)+SUMIF('Planting plan'!$F$2:$F$201,D17,'Planting plan'!$H$2:$H$201))/Results!$D$11))</f>
        <v>0.0498039215686275</v>
      </c>
      <c r="J17" s="10" t="n">
        <f aca="false">IF(A17="","",IF(Results!$C$11=0,0,SUMIF('Current trees'!$C$2:$C$501,C17,'Current trees'!$B$2:$B$501)/Results!$C$11))</f>
        <v>0.0443983402489627</v>
      </c>
      <c r="K17" s="10" t="n">
        <f aca="false">IF(OR(A17="",D17="not in list"),"",IF(Results!$C$11=0,0,SUMIF('Current trees'!$D$2:$D$501,D17,'Current trees'!$B$2:$B$501)/Results!$C$11))</f>
        <v>0.0443983402489627</v>
      </c>
      <c r="L17" s="9" t="str">
        <f aca="false">IF(AND(A17="",B17=""),"",IF(A17="","Species name missing: these trees are not counted",IF(A17&lt;&gt;TRIM(A17),"Extra spaces in the species name: remove them",IF(OR(B17="",AND(B17&lt;&gt;"",IFERROR(OR(NOT(ISNUMBER(B17)),B17&lt;0,B17&lt;&gt;INT(B17)),TRUE()))),"Number of trees must be a whole number, 0 or more",IF(D17="not in list","Genus not in 'Genus–family list': add it",IF(COUNTIF($A$2:$A$501,A17)&gt;1,"Species listed more than once: combine the rows",IF(N(F17)&lt;0,"More trees removed than exist: check the planting plan","")))))))</f>
        <v/>
      </c>
    </row>
    <row r="18" customFormat="false" ht="15" hidden="false" customHeight="true" outlineLevel="0" collapsed="false">
      <c r="A18" s="7" t="s">
        <v>46</v>
      </c>
      <c r="B18" s="8" t="n">
        <v>100</v>
      </c>
      <c r="C18" s="9" t="str">
        <f aca="false">IF(A18="","",IFERROR(LEFT(TRIM(A18),FIND(" ",TRIM(A18))-1),TRIM(A18)))</f>
        <v>Betula</v>
      </c>
      <c r="D18" s="9" t="str">
        <f aca="false">IF(A18="","",IFERROR(VLOOKUP(C18,'Genus–family list'!$A$2:$B$400,2,FALSE()),"not in list"))</f>
        <v>Betulaceae</v>
      </c>
      <c r="E18" s="10" t="n">
        <f aca="false">IF(A18="","",IF(Results!$C$11=0,0,B18/Results!$C$11))</f>
        <v>0.020746887966805</v>
      </c>
      <c r="F18" s="11" t="n">
        <f aca="false">IF(A18="","",B18+SUMIF('Planting plan'!$A$2:$A$201,A18,'Planting plan'!$B$2:$B$201)-SUMIF('Planting plan'!$A$2:$A$201,A18,'Planting plan'!$C$2:$C$201))</f>
        <v>100</v>
      </c>
      <c r="G18" s="10" t="n">
        <f aca="false">IF(A18="","",IF(Results!$D$11=0,0,F18/Results!$D$11))</f>
        <v>0.0196078431372549</v>
      </c>
      <c r="H18" s="10" t="n">
        <f aca="false">IF(A18="","",IF(Results!$D$11=0,0,(SUMIF('Current trees'!$C$2:$C$501,C18,'Current trees'!$F$2:$F$501)+SUMIF('Planting plan'!$E$2:$E$201,C18,'Planting plan'!$H$2:$H$201))/Results!$D$11))</f>
        <v>0.0196078431372549</v>
      </c>
      <c r="I18" s="10" t="n">
        <f aca="false">IF(OR(A18="",D18="not in list"),"",IF(Results!$D$11=0,0,(SUMIF('Current trees'!$D$2:$D$501,D18,'Current trees'!$F$2:$F$501)+SUMIF('Planting plan'!$F$2:$F$201,D18,'Planting plan'!$H$2:$H$201))/Results!$D$11))</f>
        <v>0.0549019607843137</v>
      </c>
      <c r="J18" s="10" t="n">
        <f aca="false">IF(A18="","",IF(Results!$C$11=0,0,SUMIF('Current trees'!$C$2:$C$501,C18,'Current trees'!$B$2:$B$501)/Results!$C$11))</f>
        <v>0.020746887966805</v>
      </c>
      <c r="K18" s="10" t="n">
        <f aca="false">IF(OR(A18="",D18="not in list"),"",IF(Results!$C$11=0,0,SUMIF('Current trees'!$D$2:$D$501,D18,'Current trees'!$B$2:$B$501)/Results!$C$11))</f>
        <v>0.049792531120332</v>
      </c>
      <c r="L18" s="9" t="str">
        <f aca="false">IF(AND(A18="",B18=""),"",IF(A18="","Species name missing: these trees are not counted",IF(A18&lt;&gt;TRIM(A18),"Extra spaces in the species name: remove them",IF(OR(B18="",AND(B18&lt;&gt;"",IFERROR(OR(NOT(ISNUMBER(B18)),B18&lt;0,B18&lt;&gt;INT(B18)),TRUE()))),"Number of trees must be a whole number, 0 or more",IF(D18="not in list","Genus not in 'Genus–family list': add it",IF(COUNTIF($A$2:$A$501,A18)&gt;1,"Species listed more than once: combine the rows",IF(N(F18)&lt;0,"More trees removed than exist: check the planting plan","")))))))</f>
        <v/>
      </c>
    </row>
    <row r="19" customFormat="false" ht="15" hidden="false" customHeight="true" outlineLevel="0" collapsed="false">
      <c r="A19" s="7" t="s">
        <v>47</v>
      </c>
      <c r="B19" s="8" t="n">
        <v>140</v>
      </c>
      <c r="C19" s="9" t="str">
        <f aca="false">IF(A19="","",IFERROR(LEFT(TRIM(A19),FIND(" ",TRIM(A19))-1),TRIM(A19)))</f>
        <v>Carpinus</v>
      </c>
      <c r="D19" s="9" t="str">
        <f aca="false">IF(A19="","",IFERROR(VLOOKUP(C19,'Genus–family list'!$A$2:$B$400,2,FALSE()),"not in list"))</f>
        <v>Betulaceae</v>
      </c>
      <c r="E19" s="10" t="n">
        <f aca="false">IF(A19="","",IF(Results!$C$11=0,0,B19/Results!$C$11))</f>
        <v>0.029045643153527</v>
      </c>
      <c r="F19" s="11" t="n">
        <f aca="false">IF(A19="","",B19+SUMIF('Planting plan'!$A$2:$A$201,A19,'Planting plan'!$B$2:$B$201)-SUMIF('Planting plan'!$A$2:$A$201,A19,'Planting plan'!$C$2:$C$201))</f>
        <v>140</v>
      </c>
      <c r="G19" s="10" t="n">
        <f aca="false">IF(A19="","",IF(Results!$D$11=0,0,F19/Results!$D$11))</f>
        <v>0.0274509803921569</v>
      </c>
      <c r="H19" s="10" t="n">
        <f aca="false">IF(A19="","",IF(Results!$D$11=0,0,(SUMIF('Current trees'!$C$2:$C$501,C19,'Current trees'!$F$2:$F$501)+SUMIF('Planting plan'!$E$2:$E$201,C19,'Planting plan'!$H$2:$H$201))/Results!$D$11))</f>
        <v>0.0274509803921569</v>
      </c>
      <c r="I19" s="10" t="n">
        <f aca="false">IF(OR(A19="",D19="not in list"),"",IF(Results!$D$11=0,0,(SUMIF('Current trees'!$D$2:$D$501,D19,'Current trees'!$F$2:$F$501)+SUMIF('Planting plan'!$F$2:$F$201,D19,'Planting plan'!$H$2:$H$201))/Results!$D$11))</f>
        <v>0.0549019607843137</v>
      </c>
      <c r="J19" s="10" t="n">
        <f aca="false">IF(A19="","",IF(Results!$C$11=0,0,SUMIF('Current trees'!$C$2:$C$501,C19,'Current trees'!$B$2:$B$501)/Results!$C$11))</f>
        <v>0.029045643153527</v>
      </c>
      <c r="K19" s="10" t="n">
        <f aca="false">IF(OR(A19="",D19="not in list"),"",IF(Results!$C$11=0,0,SUMIF('Current trees'!$D$2:$D$501,D19,'Current trees'!$B$2:$B$501)/Results!$C$11))</f>
        <v>0.049792531120332</v>
      </c>
      <c r="L19" s="9" t="str">
        <f aca="false">IF(AND(A19="",B19=""),"",IF(A19="","Species name missing: these trees are not counted",IF(A19&lt;&gt;TRIM(A19),"Extra spaces in the species name: remove them",IF(OR(B19="",AND(B19&lt;&gt;"",IFERROR(OR(NOT(ISNUMBER(B19)),B19&lt;0,B19&lt;&gt;INT(B19)),TRUE()))),"Number of trees must be a whole number, 0 or more",IF(D19="not in list","Genus not in 'Genus–family list': add it",IF(COUNTIF($A$2:$A$501,A19)&gt;1,"Species listed more than once: combine the rows",IF(N(F19)&lt;0,"More trees removed than exist: check the planting plan","")))))))</f>
        <v/>
      </c>
    </row>
    <row r="20" customFormat="false" ht="15" hidden="false" customHeight="true" outlineLevel="0" collapsed="false">
      <c r="A20" s="7" t="s">
        <v>48</v>
      </c>
      <c r="B20" s="8" t="n">
        <v>130</v>
      </c>
      <c r="C20" s="9" t="str">
        <f aca="false">IF(A20="","",IFERROR(LEFT(TRIM(A20),FIND(" ",TRIM(A20))-1),TRIM(A20)))</f>
        <v>Prunus</v>
      </c>
      <c r="D20" s="9" t="str">
        <f aca="false">IF(A20="","",IFERROR(VLOOKUP(C20,'Genus–family list'!$A$2:$B$400,2,FALSE()),"not in list"))</f>
        <v>Rosaceae</v>
      </c>
      <c r="E20" s="10" t="n">
        <f aca="false">IF(A20="","",IF(Results!$C$11=0,0,B20/Results!$C$11))</f>
        <v>0.0269709543568465</v>
      </c>
      <c r="F20" s="11" t="n">
        <f aca="false">IF(A20="","",B20+SUMIF('Planting plan'!$A$2:$A$201,A20,'Planting plan'!$B$2:$B$201)-SUMIF('Planting plan'!$A$2:$A$201,A20,'Planting plan'!$C$2:$C$201))</f>
        <v>130</v>
      </c>
      <c r="G20" s="10" t="n">
        <f aca="false">IF(A20="","",IF(Results!$D$11=0,0,F20/Results!$D$11))</f>
        <v>0.0254901960784314</v>
      </c>
      <c r="H20" s="10" t="n">
        <f aca="false">IF(A20="","",IF(Results!$D$11=0,0,(SUMIF('Current trees'!$C$2:$C$501,C20,'Current trees'!$F$2:$F$501)+SUMIF('Planting plan'!$E$2:$E$201,C20,'Planting plan'!$H$2:$H$201))/Results!$D$11))</f>
        <v>0.0372549019607843</v>
      </c>
      <c r="I20" s="10" t="n">
        <f aca="false">IF(OR(A20="",D20="not in list"),"",IF(Results!$D$11=0,0,(SUMIF('Current trees'!$D$2:$D$501,D20,'Current trees'!$F$2:$F$501)+SUMIF('Planting plan'!$F$2:$F$201,D20,'Planting plan'!$H$2:$H$201))/Results!$D$11))</f>
        <v>0.0470588235294118</v>
      </c>
      <c r="J20" s="10" t="n">
        <f aca="false">IF(A20="","",IF(Results!$C$11=0,0,SUMIF('Current trees'!$C$2:$C$501,C20,'Current trees'!$B$2:$B$501)/Results!$C$11))</f>
        <v>0.0394190871369295</v>
      </c>
      <c r="K20" s="10" t="n">
        <f aca="false">IF(OR(A20="",D20="not in list"),"",IF(Results!$C$11=0,0,SUMIF('Current trees'!$D$2:$D$501,D20,'Current trees'!$B$2:$B$501)/Results!$C$11))</f>
        <v>0.049792531120332</v>
      </c>
      <c r="L20" s="9" t="str">
        <f aca="false">IF(AND(A20="",B20=""),"",IF(A20="","Species name missing: these trees are not counted",IF(A20&lt;&gt;TRIM(A20),"Extra spaces in the species name: remove them",IF(OR(B20="",AND(B20&lt;&gt;"",IFERROR(OR(NOT(ISNUMBER(B20)),B20&lt;0,B20&lt;&gt;INT(B20)),TRUE()))),"Number of trees must be a whole number, 0 or more",IF(D20="not in list","Genus not in 'Genus–family list': add it",IF(COUNTIF($A$2:$A$501,A20)&gt;1,"Species listed more than once: combine the rows",IF(N(F20)&lt;0,"More trees removed than exist: check the planting plan","")))))))</f>
        <v/>
      </c>
    </row>
    <row r="21" customFormat="false" ht="15" hidden="false" customHeight="true" outlineLevel="0" collapsed="false">
      <c r="A21" s="7" t="s">
        <v>49</v>
      </c>
      <c r="B21" s="8" t="n">
        <v>60</v>
      </c>
      <c r="C21" s="9" t="str">
        <f aca="false">IF(A21="","",IFERROR(LEFT(TRIM(A21),FIND(" ",TRIM(A21))-1),TRIM(A21)))</f>
        <v>Prunus</v>
      </c>
      <c r="D21" s="9" t="str">
        <f aca="false">IF(A21="","",IFERROR(VLOOKUP(C21,'Genus–family list'!$A$2:$B$400,2,FALSE()),"not in list"))</f>
        <v>Rosaceae</v>
      </c>
      <c r="E21" s="10" t="n">
        <f aca="false">IF(A21="","",IF(Results!$C$11=0,0,B21/Results!$C$11))</f>
        <v>0.012448132780083</v>
      </c>
      <c r="F21" s="11" t="n">
        <f aca="false">IF(A21="","",B21+SUMIF('Planting plan'!$A$2:$A$201,A21,'Planting plan'!$B$2:$B$201)-SUMIF('Planting plan'!$A$2:$A$201,A21,'Planting plan'!$C$2:$C$201))</f>
        <v>60</v>
      </c>
      <c r="G21" s="10" t="n">
        <f aca="false">IF(A21="","",IF(Results!$D$11=0,0,F21/Results!$D$11))</f>
        <v>0.0117647058823529</v>
      </c>
      <c r="H21" s="10" t="n">
        <f aca="false">IF(A21="","",IF(Results!$D$11=0,0,(SUMIF('Current trees'!$C$2:$C$501,C21,'Current trees'!$F$2:$F$501)+SUMIF('Planting plan'!$E$2:$E$201,C21,'Planting plan'!$H$2:$H$201))/Results!$D$11))</f>
        <v>0.0372549019607843</v>
      </c>
      <c r="I21" s="10" t="n">
        <f aca="false">IF(OR(A21="",D21="not in list"),"",IF(Results!$D$11=0,0,(SUMIF('Current trees'!$D$2:$D$501,D21,'Current trees'!$F$2:$F$501)+SUMIF('Planting plan'!$F$2:$F$201,D21,'Planting plan'!$H$2:$H$201))/Results!$D$11))</f>
        <v>0.0470588235294118</v>
      </c>
      <c r="J21" s="10" t="n">
        <f aca="false">IF(A21="","",IF(Results!$C$11=0,0,SUMIF('Current trees'!$C$2:$C$501,C21,'Current trees'!$B$2:$B$501)/Results!$C$11))</f>
        <v>0.0394190871369295</v>
      </c>
      <c r="K21" s="10" t="n">
        <f aca="false">IF(OR(A21="",D21="not in list"),"",IF(Results!$C$11=0,0,SUMIF('Current trees'!$D$2:$D$501,D21,'Current trees'!$B$2:$B$501)/Results!$C$11))</f>
        <v>0.049792531120332</v>
      </c>
      <c r="L21" s="9" t="str">
        <f aca="false">IF(AND(A21="",B21=""),"",IF(A21="","Species name missing: these trees are not counted",IF(A21&lt;&gt;TRIM(A21),"Extra spaces in the species name: remove them",IF(OR(B21="",AND(B21&lt;&gt;"",IFERROR(OR(NOT(ISNUMBER(B21)),B21&lt;0,B21&lt;&gt;INT(B21)),TRUE()))),"Number of trees must be a whole number, 0 or more",IF(D21="not in list","Genus not in 'Genus–family list': add it",IF(COUNTIF($A$2:$A$501,A21)&gt;1,"Species listed more than once: combine the rows",IF(N(F21)&lt;0,"More trees removed than exist: check the planting plan","")))))))</f>
        <v/>
      </c>
    </row>
    <row r="22" customFormat="false" ht="15" hidden="false" customHeight="true" outlineLevel="0" collapsed="false">
      <c r="A22" s="7" t="s">
        <v>50</v>
      </c>
      <c r="B22" s="8" t="n">
        <v>50</v>
      </c>
      <c r="C22" s="9" t="str">
        <f aca="false">IF(A22="","",IFERROR(LEFT(TRIM(A22),FIND(" ",TRIM(A22))-1),TRIM(A22)))</f>
        <v>Sorbus</v>
      </c>
      <c r="D22" s="9" t="str">
        <f aca="false">IF(A22="","",IFERROR(VLOOKUP(C22,'Genus–family list'!$A$2:$B$400,2,FALSE()),"not in list"))</f>
        <v>Rosaceae</v>
      </c>
      <c r="E22" s="10" t="n">
        <f aca="false">IF(A22="","",IF(Results!$C$11=0,0,B22/Results!$C$11))</f>
        <v>0.0103734439834025</v>
      </c>
      <c r="F22" s="11" t="n">
        <f aca="false">IF(A22="","",B22+SUMIF('Planting plan'!$A$2:$A$201,A22,'Planting plan'!$B$2:$B$201)-SUMIF('Planting plan'!$A$2:$A$201,A22,'Planting plan'!$C$2:$C$201))</f>
        <v>50</v>
      </c>
      <c r="G22" s="10" t="n">
        <f aca="false">IF(A22="","",IF(Results!$D$11=0,0,F22/Results!$D$11))</f>
        <v>0.00980392156862745</v>
      </c>
      <c r="H22" s="10" t="n">
        <f aca="false">IF(A22="","",IF(Results!$D$11=0,0,(SUMIF('Current trees'!$C$2:$C$501,C22,'Current trees'!$F$2:$F$501)+SUMIF('Planting plan'!$E$2:$E$201,C22,'Planting plan'!$H$2:$H$201))/Results!$D$11))</f>
        <v>0.00980392156862745</v>
      </c>
      <c r="I22" s="10" t="n">
        <f aca="false">IF(OR(A22="",D22="not in list"),"",IF(Results!$D$11=0,0,(SUMIF('Current trees'!$D$2:$D$501,D22,'Current trees'!$F$2:$F$501)+SUMIF('Planting plan'!$F$2:$F$201,D22,'Planting plan'!$H$2:$H$201))/Results!$D$11))</f>
        <v>0.0470588235294118</v>
      </c>
      <c r="J22" s="10" t="n">
        <f aca="false">IF(A22="","",IF(Results!$C$11=0,0,SUMIF('Current trees'!$C$2:$C$501,C22,'Current trees'!$B$2:$B$501)/Results!$C$11))</f>
        <v>0.0103734439834025</v>
      </c>
      <c r="K22" s="10" t="n">
        <f aca="false">IF(OR(A22="",D22="not in list"),"",IF(Results!$C$11=0,0,SUMIF('Current trees'!$D$2:$D$501,D22,'Current trees'!$B$2:$B$501)/Results!$C$11))</f>
        <v>0.049792531120332</v>
      </c>
      <c r="L22" s="9" t="str">
        <f aca="false">IF(AND(A22="",B22=""),"",IF(A22="","Species name missing: these trees are not counted",IF(A22&lt;&gt;TRIM(A22),"Extra spaces in the species name: remove them",IF(OR(B22="",AND(B22&lt;&gt;"",IFERROR(OR(NOT(ISNUMBER(B22)),B22&lt;0,B22&lt;&gt;INT(B22)),TRUE()))),"Number of trees must be a whole number, 0 or more",IF(D22="not in list","Genus not in 'Genus–family list': add it",IF(COUNTIF($A$2:$A$501,A22)&gt;1,"Species listed more than once: combine the rows",IF(N(F22)&lt;0,"More trees removed than exist: check the planting plan","")))))))</f>
        <v/>
      </c>
    </row>
    <row r="23" customFormat="false" ht="15" hidden="false" customHeight="true" outlineLevel="0" collapsed="false">
      <c r="A23" s="7" t="s">
        <v>51</v>
      </c>
      <c r="B23" s="8" t="n">
        <v>90</v>
      </c>
      <c r="C23" s="9" t="str">
        <f aca="false">IF(A23="","",IFERROR(LEFT(TRIM(A23),FIND(" ",TRIM(A23))-1),TRIM(A23)))</f>
        <v>Ulmus</v>
      </c>
      <c r="D23" s="9" t="str">
        <f aca="false">IF(A23="","",IFERROR(VLOOKUP(C23,'Genus–family list'!$A$2:$B$400,2,FALSE()),"not in list"))</f>
        <v>Ulmaceae</v>
      </c>
      <c r="E23" s="10" t="n">
        <f aca="false">IF(A23="","",IF(Results!$C$11=0,0,B23/Results!$C$11))</f>
        <v>0.0186721991701245</v>
      </c>
      <c r="F23" s="11" t="n">
        <f aca="false">IF(A23="","",B23+SUMIF('Planting plan'!$A$2:$A$201,A23,'Planting plan'!$B$2:$B$201)-SUMIF('Planting plan'!$A$2:$A$201,A23,'Planting plan'!$C$2:$C$201))</f>
        <v>90</v>
      </c>
      <c r="G23" s="10" t="n">
        <f aca="false">IF(A23="","",IF(Results!$D$11=0,0,F23/Results!$D$11))</f>
        <v>0.0176470588235294</v>
      </c>
      <c r="H23" s="10" t="n">
        <f aca="false">IF(A23="","",IF(Results!$D$11=0,0,(SUMIF('Current trees'!$C$2:$C$501,C23,'Current trees'!$F$2:$F$501)+SUMIF('Planting plan'!$E$2:$E$201,C23,'Planting plan'!$H$2:$H$201))/Results!$D$11))</f>
        <v>0.0176470588235294</v>
      </c>
      <c r="I23" s="10" t="n">
        <f aca="false">IF(OR(A23="",D23="not in list"),"",IF(Results!$D$11=0,0,(SUMIF('Current trees'!$D$2:$D$501,D23,'Current trees'!$F$2:$F$501)+SUMIF('Planting plan'!$F$2:$F$201,D23,'Planting plan'!$H$2:$H$201))/Results!$D$11))</f>
        <v>0.0176470588235294</v>
      </c>
      <c r="J23" s="10" t="n">
        <f aca="false">IF(A23="","",IF(Results!$C$11=0,0,SUMIF('Current trees'!$C$2:$C$501,C23,'Current trees'!$B$2:$B$501)/Results!$C$11))</f>
        <v>0.0186721991701245</v>
      </c>
      <c r="K23" s="10" t="n">
        <f aca="false">IF(OR(A23="",D23="not in list"),"",IF(Results!$C$11=0,0,SUMIF('Current trees'!$D$2:$D$501,D23,'Current trees'!$B$2:$B$501)/Results!$C$11))</f>
        <v>0.0186721991701245</v>
      </c>
      <c r="L23" s="9" t="str">
        <f aca="false">IF(AND(A23="",B23=""),"",IF(A23="","Species name missing: these trees are not counted",IF(A23&lt;&gt;TRIM(A23),"Extra spaces in the species name: remove them",IF(OR(B23="",AND(B23&lt;&gt;"",IFERROR(OR(NOT(ISNUMBER(B23)),B23&lt;0,B23&lt;&gt;INT(B23)),TRUE()))),"Number of trees must be a whole number, 0 or more",IF(D23="not in list","Genus not in 'Genus–family list': add it",IF(COUNTIF($A$2:$A$501,A23)&gt;1,"Species listed more than once: combine the rows",IF(N(F23)&lt;0,"More trees removed than exist: check the planting plan","")))))))</f>
        <v/>
      </c>
    </row>
    <row r="24" customFormat="false" ht="15" hidden="false" customHeight="true" outlineLevel="0" collapsed="false">
      <c r="A24" s="7" t="s">
        <v>52</v>
      </c>
      <c r="B24" s="8" t="n">
        <v>80</v>
      </c>
      <c r="C24" s="9" t="str">
        <f aca="false">IF(A24="","",IFERROR(LEFT(TRIM(A24),FIND(" ",TRIM(A24))-1),TRIM(A24)))</f>
        <v>Picea</v>
      </c>
      <c r="D24" s="9" t="str">
        <f aca="false">IF(A24="","",IFERROR(VLOOKUP(C24,'Genus–family list'!$A$2:$B$400,2,FALSE()),"not in list"))</f>
        <v>Pinaceae</v>
      </c>
      <c r="E24" s="10" t="n">
        <f aca="false">IF(A24="","",IF(Results!$C$11=0,0,B24/Results!$C$11))</f>
        <v>0.016597510373444</v>
      </c>
      <c r="F24" s="11" t="n">
        <f aca="false">IF(A24="","",B24+SUMIF('Planting plan'!$A$2:$A$201,A24,'Planting plan'!$B$2:$B$201)-SUMIF('Planting plan'!$A$2:$A$201,A24,'Planting plan'!$C$2:$C$201))</f>
        <v>80</v>
      </c>
      <c r="G24" s="10" t="n">
        <f aca="false">IF(A24="","",IF(Results!$D$11=0,0,F24/Results!$D$11))</f>
        <v>0.0156862745098039</v>
      </c>
      <c r="H24" s="10" t="n">
        <f aca="false">IF(A24="","",IF(Results!$D$11=0,0,(SUMIF('Current trees'!$C$2:$C$501,C24,'Current trees'!$F$2:$F$501)+SUMIF('Planting plan'!$E$2:$E$201,C24,'Planting plan'!$H$2:$H$201))/Results!$D$11))</f>
        <v>0.0156862745098039</v>
      </c>
      <c r="I24" s="10" t="n">
        <f aca="false">IF(OR(A24="",D24="not in list"),"",IF(Results!$D$11=0,0,(SUMIF('Current trees'!$D$2:$D$501,D24,'Current trees'!$F$2:$F$501)+SUMIF('Planting plan'!$F$2:$F$201,D24,'Planting plan'!$H$2:$H$201))/Results!$D$11))</f>
        <v>0.0572549019607843</v>
      </c>
      <c r="J24" s="10" t="n">
        <f aca="false">IF(A24="","",IF(Results!$C$11=0,0,SUMIF('Current trees'!$C$2:$C$501,C24,'Current trees'!$B$2:$B$501)/Results!$C$11))</f>
        <v>0.016597510373444</v>
      </c>
      <c r="K24" s="10" t="n">
        <f aca="false">IF(OR(A24="",D24="not in list"),"",IF(Results!$C$11=0,0,SUMIF('Current trees'!$D$2:$D$501,D24,'Current trees'!$B$2:$B$501)/Results!$C$11))</f>
        <v>0.0605809128630705</v>
      </c>
      <c r="L24" s="9" t="str">
        <f aca="false">IF(AND(A24="",B24=""),"",IF(A24="","Species name missing: these trees are not counted",IF(A24&lt;&gt;TRIM(A24),"Extra spaces in the species name: remove them",IF(OR(B24="",AND(B24&lt;&gt;"",IFERROR(OR(NOT(ISNUMBER(B24)),B24&lt;0,B24&lt;&gt;INT(B24)),TRUE()))),"Number of trees must be a whole number, 0 or more",IF(D24="not in list","Genus not in 'Genus–family list': add it",IF(COUNTIF($A$2:$A$501,A24)&gt;1,"Species listed more than once: combine the rows",IF(N(F24)&lt;0,"More trees removed than exist: check the planting plan","")))))))</f>
        <v/>
      </c>
    </row>
    <row r="25" customFormat="false" ht="15" hidden="false" customHeight="true" outlineLevel="0" collapsed="false">
      <c r="A25" s="7" t="s">
        <v>53</v>
      </c>
      <c r="B25" s="8" t="n">
        <v>110</v>
      </c>
      <c r="C25" s="9" t="str">
        <f aca="false">IF(A25="","",IFERROR(LEFT(TRIM(A25),FIND(" ",TRIM(A25))-1),TRIM(A25)))</f>
        <v>Gleditsia</v>
      </c>
      <c r="D25" s="9" t="str">
        <f aca="false">IF(A25="","",IFERROR(VLOOKUP(C25,'Genus–family list'!$A$2:$B$400,2,FALSE()),"not in list"))</f>
        <v>Fabaceae</v>
      </c>
      <c r="E25" s="10" t="n">
        <f aca="false">IF(A25="","",IF(Results!$C$11=0,0,B25/Results!$C$11))</f>
        <v>0.0228215767634855</v>
      </c>
      <c r="F25" s="11" t="n">
        <f aca="false">IF(A25="","",B25+SUMIF('Planting plan'!$A$2:$A$201,A25,'Planting plan'!$B$2:$B$201)-SUMIF('Planting plan'!$A$2:$A$201,A25,'Planting plan'!$C$2:$C$201))</f>
        <v>110</v>
      </c>
      <c r="G25" s="10" t="n">
        <f aca="false">IF(A25="","",IF(Results!$D$11=0,0,F25/Results!$D$11))</f>
        <v>0.0215686274509804</v>
      </c>
      <c r="H25" s="10" t="n">
        <f aca="false">IF(A25="","",IF(Results!$D$11=0,0,(SUMIF('Current trees'!$C$2:$C$501,C25,'Current trees'!$F$2:$F$501)+SUMIF('Planting plan'!$E$2:$E$201,C25,'Planting plan'!$H$2:$H$201))/Results!$D$11))</f>
        <v>0.0215686274509804</v>
      </c>
      <c r="I25" s="10" t="n">
        <f aca="false">IF(OR(A25="",D25="not in list"),"",IF(Results!$D$11=0,0,(SUMIF('Current trees'!$D$2:$D$501,D25,'Current trees'!$F$2:$F$501)+SUMIF('Planting plan'!$F$2:$F$201,D25,'Planting plan'!$H$2:$H$201))/Results!$D$11))</f>
        <v>0.0643137254901961</v>
      </c>
      <c r="J25" s="10" t="n">
        <f aca="false">IF(A25="","",IF(Results!$C$11=0,0,SUMIF('Current trees'!$C$2:$C$501,C25,'Current trees'!$B$2:$B$501)/Results!$C$11))</f>
        <v>0.0228215767634855</v>
      </c>
      <c r="K25" s="10" t="n">
        <f aca="false">IF(OR(A25="",D25="not in list"),"",IF(Results!$C$11=0,0,SUMIF('Current trees'!$D$2:$D$501,D25,'Current trees'!$B$2:$B$501)/Results!$C$11))</f>
        <v>0.0597510373443983</v>
      </c>
      <c r="L25" s="9" t="str">
        <f aca="false">IF(AND(A25="",B25=""),"",IF(A25="","Species name missing: these trees are not counted",IF(A25&lt;&gt;TRIM(A25),"Extra spaces in the species name: remove them",IF(OR(B25="",AND(B25&lt;&gt;"",IFERROR(OR(NOT(ISNUMBER(B25)),B25&lt;0,B25&lt;&gt;INT(B25)),TRUE()))),"Number of trees must be a whole number, 0 or more",IF(D25="not in list","Genus not in 'Genus–family list': add it",IF(COUNTIF($A$2:$A$501,A25)&gt;1,"Species listed more than once: combine the rows",IF(N(F25)&lt;0,"More trees removed than exist: check the planting plan","")))))))</f>
        <v/>
      </c>
    </row>
    <row r="26" customFormat="false" ht="15" hidden="false" customHeight="true" outlineLevel="0" collapsed="false">
      <c r="A26" s="7" t="s">
        <v>54</v>
      </c>
      <c r="B26" s="8" t="n">
        <v>45</v>
      </c>
      <c r="C26" s="9" t="str">
        <f aca="false">IF(A26="","",IFERROR(LEFT(TRIM(A26),FIND(" ",TRIM(A26))-1),TRIM(A26)))</f>
        <v>Liriodendron</v>
      </c>
      <c r="D26" s="9" t="str">
        <f aca="false">IF(A26="","",IFERROR(VLOOKUP(C26,'Genus–family list'!$A$2:$B$400,2,FALSE()),"not in list"))</f>
        <v>Magnoliaceae</v>
      </c>
      <c r="E26" s="10" t="n">
        <f aca="false">IF(A26="","",IF(Results!$C$11=0,0,B26/Results!$C$11))</f>
        <v>0.00933609958506224</v>
      </c>
      <c r="F26" s="11" t="n">
        <f aca="false">IF(A26="","",B26+SUMIF('Planting plan'!$A$2:$A$201,A26,'Planting plan'!$B$2:$B$201)-SUMIF('Planting plan'!$A$2:$A$201,A26,'Planting plan'!$C$2:$C$201))</f>
        <v>45</v>
      </c>
      <c r="G26" s="10" t="n">
        <f aca="false">IF(A26="","",IF(Results!$D$11=0,0,F26/Results!$D$11))</f>
        <v>0.00882352941176471</v>
      </c>
      <c r="H26" s="10" t="n">
        <f aca="false">IF(A26="","",IF(Results!$D$11=0,0,(SUMIF('Current trees'!$C$2:$C$501,C26,'Current trees'!$F$2:$F$501)+SUMIF('Planting plan'!$E$2:$E$201,C26,'Planting plan'!$H$2:$H$201))/Results!$D$11))</f>
        <v>0.00882352941176471</v>
      </c>
      <c r="I26" s="10" t="n">
        <f aca="false">IF(OR(A26="",D26="not in list"),"",IF(Results!$D$11=0,0,(SUMIF('Current trees'!$D$2:$D$501,D26,'Current trees'!$F$2:$F$501)+SUMIF('Planting plan'!$F$2:$F$201,D26,'Planting plan'!$H$2:$H$201))/Results!$D$11))</f>
        <v>0.0137254901960784</v>
      </c>
      <c r="J26" s="10" t="n">
        <f aca="false">IF(A26="","",IF(Results!$C$11=0,0,SUMIF('Current trees'!$C$2:$C$501,C26,'Current trees'!$B$2:$B$501)/Results!$C$11))</f>
        <v>0.00933609958506224</v>
      </c>
      <c r="K26" s="10" t="n">
        <f aca="false">IF(OR(A26="",D26="not in list"),"",IF(Results!$C$11=0,0,SUMIF('Current trees'!$D$2:$D$501,D26,'Current trees'!$B$2:$B$501)/Results!$C$11))</f>
        <v>0.0145228215767635</v>
      </c>
      <c r="L26" s="9" t="str">
        <f aca="false">IF(AND(A26="",B26=""),"",IF(A26="","Species name missing: these trees are not counted",IF(A26&lt;&gt;TRIM(A26),"Extra spaces in the species name: remove them",IF(OR(B26="",AND(B26&lt;&gt;"",IFERROR(OR(NOT(ISNUMBER(B26)),B26&lt;0,B26&lt;&gt;INT(B26)),TRUE()))),"Number of trees must be a whole number, 0 or more",IF(D26="not in list","Genus not in 'Genus–family list': add it",IF(COUNTIF($A$2:$A$501,A26)&gt;1,"Species listed more than once: combine the rows",IF(N(F26)&lt;0,"More trees removed than exist: check the planting plan","")))))))</f>
        <v/>
      </c>
    </row>
    <row r="27" customFormat="false" ht="15" hidden="false" customHeight="true" outlineLevel="0" collapsed="false">
      <c r="A27" s="7" t="s">
        <v>55</v>
      </c>
      <c r="B27" s="8" t="n">
        <v>40</v>
      </c>
      <c r="C27" s="9" t="str">
        <f aca="false">IF(A27="","",IFERROR(LEFT(TRIM(A27),FIND(" ",TRIM(A27))-1),TRIM(A27)))</f>
        <v>Ginkgo</v>
      </c>
      <c r="D27" s="9" t="str">
        <f aca="false">IF(A27="","",IFERROR(VLOOKUP(C27,'Genus–family list'!$A$2:$B$400,2,FALSE()),"not in list"))</f>
        <v>Ginkgoaceae</v>
      </c>
      <c r="E27" s="10" t="n">
        <f aca="false">IF(A27="","",IF(Results!$C$11=0,0,B27/Results!$C$11))</f>
        <v>0.00829875518672199</v>
      </c>
      <c r="F27" s="11" t="n">
        <f aca="false">IF(A27="","",B27+SUMIF('Planting plan'!$A$2:$A$201,A27,'Planting plan'!$B$2:$B$201)-SUMIF('Planting plan'!$A$2:$A$201,A27,'Planting plan'!$C$2:$C$201))</f>
        <v>40</v>
      </c>
      <c r="G27" s="10" t="n">
        <f aca="false">IF(A27="","",IF(Results!$D$11=0,0,F27/Results!$D$11))</f>
        <v>0.00784313725490196</v>
      </c>
      <c r="H27" s="10" t="n">
        <f aca="false">IF(A27="","",IF(Results!$D$11=0,0,(SUMIF('Current trees'!$C$2:$C$501,C27,'Current trees'!$F$2:$F$501)+SUMIF('Planting plan'!$E$2:$E$201,C27,'Planting plan'!$H$2:$H$201))/Results!$D$11))</f>
        <v>0.00784313725490196</v>
      </c>
      <c r="I27" s="10" t="n">
        <f aca="false">IF(OR(A27="",D27="not in list"),"",IF(Results!$D$11=0,0,(SUMIF('Current trees'!$D$2:$D$501,D27,'Current trees'!$F$2:$F$501)+SUMIF('Planting plan'!$F$2:$F$201,D27,'Planting plan'!$H$2:$H$201))/Results!$D$11))</f>
        <v>0.00784313725490196</v>
      </c>
      <c r="J27" s="10" t="n">
        <f aca="false">IF(A27="","",IF(Results!$C$11=0,0,SUMIF('Current trees'!$C$2:$C$501,C27,'Current trees'!$B$2:$B$501)/Results!$C$11))</f>
        <v>0.00829875518672199</v>
      </c>
      <c r="K27" s="10" t="n">
        <f aca="false">IF(OR(A27="",D27="not in list"),"",IF(Results!$C$11=0,0,SUMIF('Current trees'!$D$2:$D$501,D27,'Current trees'!$B$2:$B$501)/Results!$C$11))</f>
        <v>0.00829875518672199</v>
      </c>
      <c r="L27" s="9" t="str">
        <f aca="false">IF(AND(A27="",B27=""),"",IF(A27="","Species name missing: these trees are not counted",IF(A27&lt;&gt;TRIM(A27),"Extra spaces in the species name: remove them",IF(OR(B27="",AND(B27&lt;&gt;"",IFERROR(OR(NOT(ISNUMBER(B27)),B27&lt;0,B27&lt;&gt;INT(B27)),TRUE()))),"Number of trees must be a whole number, 0 or more",IF(D27="not in list","Genus not in 'Genus–family list': add it",IF(COUNTIF($A$2:$A$501,A27)&gt;1,"Species listed more than once: combine the rows",IF(N(F27)&lt;0,"More trees removed than exist: check the planting plan","")))))))</f>
        <v/>
      </c>
    </row>
    <row r="28" customFormat="false" ht="15" hidden="false" customHeight="true" outlineLevel="0" collapsed="false">
      <c r="A28" s="7" t="s">
        <v>56</v>
      </c>
      <c r="B28" s="8" t="n">
        <v>25</v>
      </c>
      <c r="C28" s="9" t="str">
        <f aca="false">IF(A28="","",IFERROR(LEFT(TRIM(A28),FIND(" ",TRIM(A28))-1),TRIM(A28)))</f>
        <v>Magnolia</v>
      </c>
      <c r="D28" s="9" t="str">
        <f aca="false">IF(A28="","",IFERROR(VLOOKUP(C28,'Genus–family list'!$A$2:$B$400,2,FALSE()),"not in list"))</f>
        <v>Magnoliaceae</v>
      </c>
      <c r="E28" s="10" t="n">
        <f aca="false">IF(A28="","",IF(Results!$C$11=0,0,B28/Results!$C$11))</f>
        <v>0.00518672199170125</v>
      </c>
      <c r="F28" s="11" t="n">
        <f aca="false">IF(A28="","",B28+SUMIF('Planting plan'!$A$2:$A$201,A28,'Planting plan'!$B$2:$B$201)-SUMIF('Planting plan'!$A$2:$A$201,A28,'Planting plan'!$C$2:$C$201))</f>
        <v>25</v>
      </c>
      <c r="G28" s="10" t="n">
        <f aca="false">IF(A28="","",IF(Results!$D$11=0,0,F28/Results!$D$11))</f>
        <v>0.00490196078431373</v>
      </c>
      <c r="H28" s="10" t="n">
        <f aca="false">IF(A28="","",IF(Results!$D$11=0,0,(SUMIF('Current trees'!$C$2:$C$501,C28,'Current trees'!$F$2:$F$501)+SUMIF('Planting plan'!$E$2:$E$201,C28,'Planting plan'!$H$2:$H$201))/Results!$D$11))</f>
        <v>0.00490196078431373</v>
      </c>
      <c r="I28" s="10" t="n">
        <f aca="false">IF(OR(A28="",D28="not in list"),"",IF(Results!$D$11=0,0,(SUMIF('Current trees'!$D$2:$D$501,D28,'Current trees'!$F$2:$F$501)+SUMIF('Planting plan'!$F$2:$F$201,D28,'Planting plan'!$H$2:$H$201))/Results!$D$11))</f>
        <v>0.0137254901960784</v>
      </c>
      <c r="J28" s="10" t="n">
        <f aca="false">IF(A28="","",IF(Results!$C$11=0,0,SUMIF('Current trees'!$C$2:$C$501,C28,'Current trees'!$B$2:$B$501)/Results!$C$11))</f>
        <v>0.00518672199170125</v>
      </c>
      <c r="K28" s="10" t="n">
        <f aca="false">IF(OR(A28="",D28="not in list"),"",IF(Results!$C$11=0,0,SUMIF('Current trees'!$D$2:$D$501,D28,'Current trees'!$B$2:$B$501)/Results!$C$11))</f>
        <v>0.0145228215767635</v>
      </c>
      <c r="L28" s="9" t="str">
        <f aca="false">IF(AND(A28="",B28=""),"",IF(A28="","Species name missing: these trees are not counted",IF(A28&lt;&gt;TRIM(A28),"Extra spaces in the species name: remove them",IF(OR(B28="",AND(B28&lt;&gt;"",IFERROR(OR(NOT(ISNUMBER(B28)),B28&lt;0,B28&lt;&gt;INT(B28)),TRUE()))),"Number of trees must be a whole number, 0 or more",IF(D28="not in list","Genus not in 'Genus–family list': add it",IF(COUNTIF($A$2:$A$501,A28)&gt;1,"Species listed more than once: combine the rows",IF(N(F28)&lt;0,"More trees removed than exist: check the planting plan","")))))))</f>
        <v/>
      </c>
    </row>
    <row r="29" customFormat="false" ht="15" hidden="false" customHeight="true" outlineLevel="0" collapsed="false">
      <c r="A29" s="7" t="s">
        <v>57</v>
      </c>
      <c r="B29" s="8" t="n">
        <v>75</v>
      </c>
      <c r="C29" s="9" t="str">
        <f aca="false">IF(A29="","",IFERROR(LEFT(TRIM(A29),FIND(" ",TRIM(A29))-1),TRIM(A29)))</f>
        <v>Catalpa</v>
      </c>
      <c r="D29" s="9" t="str">
        <f aca="false">IF(A29="","",IFERROR(VLOOKUP(C29,'Genus–family list'!$A$2:$B$400,2,FALSE()),"not in list"))</f>
        <v>Bignoniaceae</v>
      </c>
      <c r="E29" s="10" t="n">
        <f aca="false">IF(A29="","",IF(Results!$C$11=0,0,B29/Results!$C$11))</f>
        <v>0.0155601659751037</v>
      </c>
      <c r="F29" s="11" t="n">
        <f aca="false">IF(A29="","",B29+SUMIF('Planting plan'!$A$2:$A$201,A29,'Planting plan'!$B$2:$B$201)-SUMIF('Planting plan'!$A$2:$A$201,A29,'Planting plan'!$C$2:$C$201))</f>
        <v>75</v>
      </c>
      <c r="G29" s="10" t="n">
        <f aca="false">IF(A29="","",IF(Results!$D$11=0,0,F29/Results!$D$11))</f>
        <v>0.0147058823529412</v>
      </c>
      <c r="H29" s="10" t="n">
        <f aca="false">IF(A29="","",IF(Results!$D$11=0,0,(SUMIF('Current trees'!$C$2:$C$501,C29,'Current trees'!$F$2:$F$501)+SUMIF('Planting plan'!$E$2:$E$201,C29,'Planting plan'!$H$2:$H$201))/Results!$D$11))</f>
        <v>0.0147058823529412</v>
      </c>
      <c r="I29" s="10" t="n">
        <f aca="false">IF(OR(A29="",D29="not in list"),"",IF(Results!$D$11=0,0,(SUMIF('Current trees'!$D$2:$D$501,D29,'Current trees'!$F$2:$F$501)+SUMIF('Planting plan'!$F$2:$F$201,D29,'Planting plan'!$H$2:$H$201))/Results!$D$11))</f>
        <v>0.0147058823529412</v>
      </c>
      <c r="J29" s="10" t="n">
        <f aca="false">IF(A29="","",IF(Results!$C$11=0,0,SUMIF('Current trees'!$C$2:$C$501,C29,'Current trees'!$B$2:$B$501)/Results!$C$11))</f>
        <v>0.0155601659751037</v>
      </c>
      <c r="K29" s="10" t="n">
        <f aca="false">IF(OR(A29="",D29="not in list"),"",IF(Results!$C$11=0,0,SUMIF('Current trees'!$D$2:$D$501,D29,'Current trees'!$B$2:$B$501)/Results!$C$11))</f>
        <v>0.0155601659751037</v>
      </c>
      <c r="L29" s="9" t="str">
        <f aca="false">IF(AND(A29="",B29=""),"",IF(A29="","Species name missing: these trees are not counted",IF(A29&lt;&gt;TRIM(A29),"Extra spaces in the species name: remove them",IF(OR(B29="",AND(B29&lt;&gt;"",IFERROR(OR(NOT(ISNUMBER(B29)),B29&lt;0,B29&lt;&gt;INT(B29)),TRUE()))),"Number of trees must be a whole number, 0 or more",IF(D29="not in list","Genus not in 'Genus–family list': add it",IF(COUNTIF($A$2:$A$501,A29)&gt;1,"Species listed more than once: combine the rows",IF(N(F29)&lt;0,"More trees removed than exist: check the planting plan","")))))))</f>
        <v/>
      </c>
    </row>
    <row r="30" customFormat="false" ht="15" hidden="false" customHeight="true" outlineLevel="0" collapsed="false">
      <c r="A30" s="7" t="s">
        <v>58</v>
      </c>
      <c r="B30" s="8" t="n">
        <v>70</v>
      </c>
      <c r="C30" s="9" t="str">
        <f aca="false">IF(A30="","",IFERROR(LEFT(TRIM(A30),FIND(" ",TRIM(A30))-1),TRIM(A30)))</f>
        <v>Populus</v>
      </c>
      <c r="D30" s="9" t="str">
        <f aca="false">IF(A30="","",IFERROR(VLOOKUP(C30,'Genus–family list'!$A$2:$B$400,2,FALSE()),"not in list"))</f>
        <v>Salicaceae</v>
      </c>
      <c r="E30" s="10" t="n">
        <f aca="false">IF(A30="","",IF(Results!$C$11=0,0,B30/Results!$C$11))</f>
        <v>0.0145228215767635</v>
      </c>
      <c r="F30" s="11" t="n">
        <f aca="false">IF(A30="","",B30+SUMIF('Planting plan'!$A$2:$A$201,A30,'Planting plan'!$B$2:$B$201)-SUMIF('Planting plan'!$A$2:$A$201,A30,'Planting plan'!$C$2:$C$201))</f>
        <v>70</v>
      </c>
      <c r="G30" s="10" t="n">
        <f aca="false">IF(A30="","",IF(Results!$D$11=0,0,F30/Results!$D$11))</f>
        <v>0.0137254901960784</v>
      </c>
      <c r="H30" s="10" t="n">
        <f aca="false">IF(A30="","",IF(Results!$D$11=0,0,(SUMIF('Current trees'!$C$2:$C$501,C30,'Current trees'!$F$2:$F$501)+SUMIF('Planting plan'!$E$2:$E$201,C30,'Planting plan'!$H$2:$H$201))/Results!$D$11))</f>
        <v>0.0137254901960784</v>
      </c>
      <c r="I30" s="10" t="n">
        <f aca="false">IF(OR(A30="",D30="not in list"),"",IF(Results!$D$11=0,0,(SUMIF('Current trees'!$D$2:$D$501,D30,'Current trees'!$F$2:$F$501)+SUMIF('Planting plan'!$F$2:$F$201,D30,'Planting plan'!$H$2:$H$201))/Results!$D$11))</f>
        <v>0.0225490196078431</v>
      </c>
      <c r="J30" s="10" t="n">
        <f aca="false">IF(A30="","",IF(Results!$C$11=0,0,SUMIF('Current trees'!$C$2:$C$501,C30,'Current trees'!$B$2:$B$501)/Results!$C$11))</f>
        <v>0.0145228215767635</v>
      </c>
      <c r="K30" s="10" t="n">
        <f aca="false">IF(OR(A30="",D30="not in list"),"",IF(Results!$C$11=0,0,SUMIF('Current trees'!$D$2:$D$501,D30,'Current trees'!$B$2:$B$501)/Results!$C$11))</f>
        <v>0.0238589211618257</v>
      </c>
      <c r="L30" s="9" t="str">
        <f aca="false">IF(AND(A30="",B30=""),"",IF(A30="","Species name missing: these trees are not counted",IF(A30&lt;&gt;TRIM(A30),"Extra spaces in the species name: remove them",IF(OR(B30="",AND(B30&lt;&gt;"",IFERROR(OR(NOT(ISNUMBER(B30)),B30&lt;0,B30&lt;&gt;INT(B30)),TRUE()))),"Number of trees must be a whole number, 0 or more",IF(D30="not in list","Genus not in 'Genus–family list': add it",IF(COUNTIF($A$2:$A$501,A30)&gt;1,"Species listed more than once: combine the rows",IF(N(F30)&lt;0,"More trees removed than exist: check the planting plan","")))))))</f>
        <v/>
      </c>
    </row>
    <row r="31" customFormat="false" ht="15" hidden="false" customHeight="true" outlineLevel="0" collapsed="false">
      <c r="A31" s="7" t="s">
        <v>59</v>
      </c>
      <c r="B31" s="8" t="n">
        <v>45</v>
      </c>
      <c r="C31" s="9" t="str">
        <f aca="false">IF(A31="","",IFERROR(LEFT(TRIM(A31),FIND(" ",TRIM(A31))-1),TRIM(A31)))</f>
        <v>Salix</v>
      </c>
      <c r="D31" s="9" t="str">
        <f aca="false">IF(A31="","",IFERROR(VLOOKUP(C31,'Genus–family list'!$A$2:$B$400,2,FALSE()),"not in list"))</f>
        <v>Salicaceae</v>
      </c>
      <c r="E31" s="10" t="n">
        <f aca="false">IF(A31="","",IF(Results!$C$11=0,0,B31/Results!$C$11))</f>
        <v>0.00933609958506224</v>
      </c>
      <c r="F31" s="11" t="n">
        <f aca="false">IF(A31="","",B31+SUMIF('Planting plan'!$A$2:$A$201,A31,'Planting plan'!$B$2:$B$201)-SUMIF('Planting plan'!$A$2:$A$201,A31,'Planting plan'!$C$2:$C$201))</f>
        <v>45</v>
      </c>
      <c r="G31" s="10" t="n">
        <f aca="false">IF(A31="","",IF(Results!$D$11=0,0,F31/Results!$D$11))</f>
        <v>0.00882352941176471</v>
      </c>
      <c r="H31" s="10" t="n">
        <f aca="false">IF(A31="","",IF(Results!$D$11=0,0,(SUMIF('Current trees'!$C$2:$C$501,C31,'Current trees'!$F$2:$F$501)+SUMIF('Planting plan'!$E$2:$E$201,C31,'Planting plan'!$H$2:$H$201))/Results!$D$11))</f>
        <v>0.00882352941176471</v>
      </c>
      <c r="I31" s="10" t="n">
        <f aca="false">IF(OR(A31="",D31="not in list"),"",IF(Results!$D$11=0,0,(SUMIF('Current trees'!$D$2:$D$501,D31,'Current trees'!$F$2:$F$501)+SUMIF('Planting plan'!$F$2:$F$201,D31,'Planting plan'!$H$2:$H$201))/Results!$D$11))</f>
        <v>0.0225490196078431</v>
      </c>
      <c r="J31" s="10" t="n">
        <f aca="false">IF(A31="","",IF(Results!$C$11=0,0,SUMIF('Current trees'!$C$2:$C$501,C31,'Current trees'!$B$2:$B$501)/Results!$C$11))</f>
        <v>0.00933609958506224</v>
      </c>
      <c r="K31" s="10" t="n">
        <f aca="false">IF(OR(A31="",D31="not in list"),"",IF(Results!$C$11=0,0,SUMIF('Current trees'!$D$2:$D$501,D31,'Current trees'!$B$2:$B$501)/Results!$C$11))</f>
        <v>0.0238589211618257</v>
      </c>
      <c r="L31" s="9" t="str">
        <f aca="false">IF(AND(A31="",B31=""),"",IF(A31="","Species name missing: these trees are not counted",IF(A31&lt;&gt;TRIM(A31),"Extra spaces in the species name: remove them",IF(OR(B31="",AND(B31&lt;&gt;"",IFERROR(OR(NOT(ISNUMBER(B31)),B31&lt;0,B31&lt;&gt;INT(B31)),TRUE()))),"Number of trees must be a whole number, 0 or more",IF(D31="not in list","Genus not in 'Genus–family list': add it",IF(COUNTIF($A$2:$A$501,A31)&gt;1,"Species listed more than once: combine the rows",IF(N(F31)&lt;0,"More trees removed than exist: check the planting plan","")))))))</f>
        <v/>
      </c>
    </row>
    <row r="32" customFormat="false" ht="15" hidden="false" customHeight="true" outlineLevel="0" collapsed="false">
      <c r="A32" s="7" t="s">
        <v>60</v>
      </c>
      <c r="B32" s="8" t="n">
        <v>30</v>
      </c>
      <c r="C32" s="9" t="str">
        <f aca="false">IF(A32="","",IFERROR(LEFT(TRIM(A32),FIND(" ",TRIM(A32))-1),TRIM(A32)))</f>
        <v>Juglans</v>
      </c>
      <c r="D32" s="9" t="str">
        <f aca="false">IF(A32="","",IFERROR(VLOOKUP(C32,'Genus–family list'!$A$2:$B$400,2,FALSE()),"not in list"))</f>
        <v>Juglandaceae</v>
      </c>
      <c r="E32" s="10" t="n">
        <f aca="false">IF(A32="","",IF(Results!$C$11=0,0,B32/Results!$C$11))</f>
        <v>0.00622406639004149</v>
      </c>
      <c r="F32" s="11" t="n">
        <f aca="false">IF(A32="","",B32+SUMIF('Planting plan'!$A$2:$A$201,A32,'Planting plan'!$B$2:$B$201)-SUMIF('Planting plan'!$A$2:$A$201,A32,'Planting plan'!$C$2:$C$201))</f>
        <v>30</v>
      </c>
      <c r="G32" s="10" t="n">
        <f aca="false">IF(A32="","",IF(Results!$D$11=0,0,F32/Results!$D$11))</f>
        <v>0.00588235294117647</v>
      </c>
      <c r="H32" s="10" t="n">
        <f aca="false">IF(A32="","",IF(Results!$D$11=0,0,(SUMIF('Current trees'!$C$2:$C$501,C32,'Current trees'!$F$2:$F$501)+SUMIF('Planting plan'!$E$2:$E$201,C32,'Planting plan'!$H$2:$H$201))/Results!$D$11))</f>
        <v>0.00588235294117647</v>
      </c>
      <c r="I32" s="10" t="n">
        <f aca="false">IF(OR(A32="",D32="not in list"),"",IF(Results!$D$11=0,0,(SUMIF('Current trees'!$D$2:$D$501,D32,'Current trees'!$F$2:$F$501)+SUMIF('Planting plan'!$F$2:$F$201,D32,'Planting plan'!$H$2:$H$201))/Results!$D$11))</f>
        <v>0.00588235294117647</v>
      </c>
      <c r="J32" s="10" t="n">
        <f aca="false">IF(A32="","",IF(Results!$C$11=0,0,SUMIF('Current trees'!$C$2:$C$501,C32,'Current trees'!$B$2:$B$501)/Results!$C$11))</f>
        <v>0.00622406639004149</v>
      </c>
      <c r="K32" s="10" t="n">
        <f aca="false">IF(OR(A32="",D32="not in list"),"",IF(Results!$C$11=0,0,SUMIF('Current trees'!$D$2:$D$501,D32,'Current trees'!$B$2:$B$501)/Results!$C$11))</f>
        <v>0.00622406639004149</v>
      </c>
      <c r="L32" s="9" t="str">
        <f aca="false">IF(AND(A32="",B32=""),"",IF(A32="","Species name missing: these trees are not counted",IF(A32&lt;&gt;TRIM(A32),"Extra spaces in the species name: remove them",IF(OR(B32="",AND(B32&lt;&gt;"",IFERROR(OR(NOT(ISNUMBER(B32)),B32&lt;0,B32&lt;&gt;INT(B32)),TRUE()))),"Number of trees must be a whole number, 0 or more",IF(D32="not in list","Genus not in 'Genus–family list': add it",IF(COUNTIF($A$2:$A$501,A32)&gt;1,"Species listed more than once: combine the rows",IF(N(F32)&lt;0,"More trees removed than exist: check the planting plan","")))))))</f>
        <v/>
      </c>
    </row>
    <row r="33" customFormat="false" ht="15" hidden="false" customHeight="true" outlineLevel="0" collapsed="false">
      <c r="A33" s="7" t="s">
        <v>61</v>
      </c>
      <c r="B33" s="8" t="n">
        <v>35</v>
      </c>
      <c r="C33" s="9" t="str">
        <f aca="false">IF(A33="","",IFERROR(LEFT(TRIM(A33),FIND(" ",TRIM(A33))-1),TRIM(A33)))</f>
        <v>Morus</v>
      </c>
      <c r="D33" s="9" t="str">
        <f aca="false">IF(A33="","",IFERROR(VLOOKUP(C33,'Genus–family list'!$A$2:$B$400,2,FALSE()),"not in list"))</f>
        <v>Moraceae</v>
      </c>
      <c r="E33" s="10" t="n">
        <f aca="false">IF(A33="","",IF(Results!$C$11=0,0,B33/Results!$C$11))</f>
        <v>0.00726141078838174</v>
      </c>
      <c r="F33" s="11" t="n">
        <f aca="false">IF(A33="","",B33+SUMIF('Planting plan'!$A$2:$A$201,A33,'Planting plan'!$B$2:$B$201)-SUMIF('Planting plan'!$A$2:$A$201,A33,'Planting plan'!$C$2:$C$201))</f>
        <v>35</v>
      </c>
      <c r="G33" s="10" t="n">
        <f aca="false">IF(A33="","",IF(Results!$D$11=0,0,F33/Results!$D$11))</f>
        <v>0.00686274509803922</v>
      </c>
      <c r="H33" s="10" t="n">
        <f aca="false">IF(A33="","",IF(Results!$D$11=0,0,(SUMIF('Current trees'!$C$2:$C$501,C33,'Current trees'!$F$2:$F$501)+SUMIF('Planting plan'!$E$2:$E$201,C33,'Planting plan'!$H$2:$H$201))/Results!$D$11))</f>
        <v>0.00686274509803922</v>
      </c>
      <c r="I33" s="10" t="n">
        <f aca="false">IF(OR(A33="",D33="not in list"),"",IF(Results!$D$11=0,0,(SUMIF('Current trees'!$D$2:$D$501,D33,'Current trees'!$F$2:$F$501)+SUMIF('Planting plan'!$F$2:$F$201,D33,'Planting plan'!$H$2:$H$201))/Results!$D$11))</f>
        <v>0.00686274509803922</v>
      </c>
      <c r="J33" s="10" t="n">
        <f aca="false">IF(A33="","",IF(Results!$C$11=0,0,SUMIF('Current trees'!$C$2:$C$501,C33,'Current trees'!$B$2:$B$501)/Results!$C$11))</f>
        <v>0.00726141078838174</v>
      </c>
      <c r="K33" s="10" t="n">
        <f aca="false">IF(OR(A33="",D33="not in list"),"",IF(Results!$C$11=0,0,SUMIF('Current trees'!$D$2:$D$501,D33,'Current trees'!$B$2:$B$501)/Results!$C$11))</f>
        <v>0.00726141078838174</v>
      </c>
      <c r="L33" s="9" t="str">
        <f aca="false">IF(AND(A33="",B33=""),"",IF(A33="","Species name missing: these trees are not counted",IF(A33&lt;&gt;TRIM(A33),"Extra spaces in the species name: remove them",IF(OR(B33="",AND(B33&lt;&gt;"",IFERROR(OR(NOT(ISNUMBER(B33)),B33&lt;0,B33&lt;&gt;INT(B33)),TRUE()))),"Number of trees must be a whole number, 0 or more",IF(D33="not in list","Genus not in 'Genus–family list': add it",IF(COUNTIF($A$2:$A$501,A33)&gt;1,"Species listed more than once: combine the rows",IF(N(F33)&lt;0,"More trees removed than exist: check the planting plan","")))))))</f>
        <v/>
      </c>
    </row>
    <row r="34" customFormat="false" ht="15" hidden="false" customHeight="true" outlineLevel="0" collapsed="false">
      <c r="A34" s="7" t="s">
        <v>62</v>
      </c>
      <c r="B34" s="8" t="n">
        <v>60</v>
      </c>
      <c r="C34" s="9" t="str">
        <f aca="false">IF(A34="","",IFERROR(LEFT(TRIM(A34),FIND(" ",TRIM(A34))-1),TRIM(A34)))</f>
        <v>Quercus</v>
      </c>
      <c r="D34" s="9" t="str">
        <f aca="false">IF(A34="","",IFERROR(VLOOKUP(C34,'Genus–family list'!$A$2:$B$400,2,FALSE()),"not in list"))</f>
        <v>Fagaceae</v>
      </c>
      <c r="E34" s="10" t="n">
        <f aca="false">IF(A34="","",IF(Results!$C$11=0,0,B34/Results!$C$11))</f>
        <v>0.012448132780083</v>
      </c>
      <c r="F34" s="11" t="n">
        <f aca="false">IF(A34="","",B34+SUMIF('Planting plan'!$A$2:$A$201,A34,'Planting plan'!$B$2:$B$201)-SUMIF('Planting plan'!$A$2:$A$201,A34,'Planting plan'!$C$2:$C$201))</f>
        <v>60</v>
      </c>
      <c r="G34" s="10" t="n">
        <f aca="false">IF(A34="","",IF(Results!$D$11=0,0,F34/Results!$D$11))</f>
        <v>0.0117647058823529</v>
      </c>
      <c r="H34" s="10" t="n">
        <f aca="false">IF(A34="","",IF(Results!$D$11=0,0,(SUMIF('Current trees'!$C$2:$C$501,C34,'Current trees'!$F$2:$F$501)+SUMIF('Planting plan'!$E$2:$E$201,C34,'Planting plan'!$H$2:$H$201))/Results!$D$11))</f>
        <v>0.0498039215686275</v>
      </c>
      <c r="I34" s="10" t="n">
        <f aca="false">IF(OR(A34="",D34="not in list"),"",IF(Results!$D$11=0,0,(SUMIF('Current trees'!$D$2:$D$501,D34,'Current trees'!$F$2:$F$501)+SUMIF('Planting plan'!$F$2:$F$201,D34,'Planting plan'!$H$2:$H$201))/Results!$D$11))</f>
        <v>0.0498039215686275</v>
      </c>
      <c r="J34" s="10" t="n">
        <f aca="false">IF(A34="","",IF(Results!$C$11=0,0,SUMIF('Current trees'!$C$2:$C$501,C34,'Current trees'!$B$2:$B$501)/Results!$C$11))</f>
        <v>0.0443983402489627</v>
      </c>
      <c r="K34" s="10" t="n">
        <f aca="false">IF(OR(A34="",D34="not in list"),"",IF(Results!$C$11=0,0,SUMIF('Current trees'!$D$2:$D$501,D34,'Current trees'!$B$2:$B$501)/Results!$C$11))</f>
        <v>0.0443983402489627</v>
      </c>
      <c r="L34" s="9" t="str">
        <f aca="false">IF(AND(A34="",B34=""),"",IF(A34="","Species name missing: these trees are not counted",IF(A34&lt;&gt;TRIM(A34),"Extra spaces in the species name: remove them",IF(OR(B34="",AND(B34&lt;&gt;"",IFERROR(OR(NOT(ISNUMBER(B34)),B34&lt;0,B34&lt;&gt;INT(B34)),TRUE()))),"Number of trees must be a whole number, 0 or more",IF(D34="not in list","Genus not in 'Genus–family list': add it",IF(COUNTIF($A$2:$A$501,A34)&gt;1,"Species listed more than once: combine the rows",IF(N(F34)&lt;0,"More trees removed than exist: check the planting plan","")))))))</f>
        <v/>
      </c>
    </row>
    <row r="35" customFormat="false" ht="15" hidden="false" customHeight="true" outlineLevel="0" collapsed="false">
      <c r="A35" s="7" t="s">
        <v>63</v>
      </c>
      <c r="B35" s="8" t="n">
        <v>18</v>
      </c>
      <c r="C35" s="9" t="str">
        <f aca="false">IF(A35="","",IFERROR(LEFT(TRIM(A35),FIND(" ",TRIM(A35))-1),TRIM(A35)))</f>
        <v>Thuja</v>
      </c>
      <c r="D35" s="9" t="str">
        <f aca="false">IF(A35="","",IFERROR(VLOOKUP(C35,'Genus–family list'!$A$2:$B$400,2,FALSE()),"not in list"))</f>
        <v>Cupressaceae</v>
      </c>
      <c r="E35" s="10" t="n">
        <f aca="false">IF(A35="","",IF(Results!$C$11=0,0,B35/Results!$C$11))</f>
        <v>0.0037344398340249</v>
      </c>
      <c r="F35" s="11" t="n">
        <f aca="false">IF(A35="","",B35+SUMIF('Planting plan'!$A$2:$A$201,A35,'Planting plan'!$B$2:$B$201)-SUMIF('Planting plan'!$A$2:$A$201,A35,'Planting plan'!$C$2:$C$201))</f>
        <v>18</v>
      </c>
      <c r="G35" s="10" t="n">
        <f aca="false">IF(A35="","",IF(Results!$D$11=0,0,F35/Results!$D$11))</f>
        <v>0.00352941176470588</v>
      </c>
      <c r="H35" s="10" t="n">
        <f aca="false">IF(A35="","",IF(Results!$D$11=0,0,(SUMIF('Current trees'!$C$2:$C$501,C35,'Current trees'!$F$2:$F$501)+SUMIF('Planting plan'!$E$2:$E$201,C35,'Planting plan'!$H$2:$H$201))/Results!$D$11))</f>
        <v>0.00352941176470588</v>
      </c>
      <c r="I35" s="10" t="n">
        <f aca="false">IF(OR(A35="",D35="not in list"),"",IF(Results!$D$11=0,0,(SUMIF('Current trees'!$D$2:$D$501,D35,'Current trees'!$F$2:$F$501)+SUMIF('Planting plan'!$F$2:$F$201,D35,'Planting plan'!$H$2:$H$201))/Results!$D$11))</f>
        <v>0.00352941176470588</v>
      </c>
      <c r="J35" s="10" t="n">
        <f aca="false">IF(A35="","",IF(Results!$C$11=0,0,SUMIF('Current trees'!$C$2:$C$501,C35,'Current trees'!$B$2:$B$501)/Results!$C$11))</f>
        <v>0.0037344398340249</v>
      </c>
      <c r="K35" s="10" t="n">
        <f aca="false">IF(OR(A35="",D35="not in list"),"",IF(Results!$C$11=0,0,SUMIF('Current trees'!$D$2:$D$501,D35,'Current trees'!$B$2:$B$501)/Results!$C$11))</f>
        <v>0.0037344398340249</v>
      </c>
      <c r="L35" s="9" t="str">
        <f aca="false">IF(AND(A35="",B35=""),"",IF(A35="","Species name missing: these trees are not counted",IF(A35&lt;&gt;TRIM(A35),"Extra spaces in the species name: remove them",IF(OR(B35="",AND(B35&lt;&gt;"",IFERROR(OR(NOT(ISNUMBER(B35)),B35&lt;0,B35&lt;&gt;INT(B35)),TRUE()))),"Number of trees must be a whole number, 0 or more",IF(D35="not in list","Genus not in 'Genus–family list': add it",IF(COUNTIF($A$2:$A$501,A35)&gt;1,"Species listed more than once: combine the rows",IF(N(F35)&lt;0,"More trees removed than exist: check the planting plan","")))))))</f>
        <v/>
      </c>
    </row>
    <row r="36" customFormat="false" ht="15" hidden="false" customHeight="true" outlineLevel="0" collapsed="false">
      <c r="A36" s="7"/>
      <c r="B36" s="8"/>
      <c r="C36" s="9" t="str">
        <f aca="false">IF(A36="","",IFERROR(LEFT(TRIM(A36),FIND(" ",TRIM(A36))-1),TRIM(A36)))</f>
        <v/>
      </c>
      <c r="D36" s="9" t="str">
        <f aca="false">IF(A36="","",IFERROR(VLOOKUP(C36,'Genus–family list'!$A$2:$B$400,2,FALSE()),"not in list"))</f>
        <v/>
      </c>
      <c r="E36" s="10" t="str">
        <f aca="false">IF(A36="","",IF(Results!$C$11=0,0,B36/Results!$C$11))</f>
        <v/>
      </c>
      <c r="F36" s="11" t="str">
        <f aca="false">IF(A36="","",B36+SUMIF('Planting plan'!$A$2:$A$201,A36,'Planting plan'!$B$2:$B$201)-SUMIF('Planting plan'!$A$2:$A$201,A36,'Planting plan'!$C$2:$C$201))</f>
        <v/>
      </c>
      <c r="G36" s="10" t="str">
        <f aca="false">IF(A36="","",IF(Results!$D$11=0,0,F36/Results!$D$11))</f>
        <v/>
      </c>
      <c r="H36" s="10" t="str">
        <f aca="false">IF(A36="","",IF(Results!$D$11=0,0,(SUMIF('Current trees'!$C$2:$C$501,C36,'Current trees'!$F$2:$F$501)+SUMIF('Planting plan'!$E$2:$E$201,C36,'Planting plan'!$H$2:$H$201))/Results!$D$11))</f>
        <v/>
      </c>
      <c r="I36" s="10" t="str">
        <f aca="false">IF(OR(A36="",D36="not in list"),"",IF(Results!$D$11=0,0,(SUMIF('Current trees'!$D$2:$D$501,D36,'Current trees'!$F$2:$F$501)+SUMIF('Planting plan'!$F$2:$F$201,D36,'Planting plan'!$H$2:$H$201))/Results!$D$11))</f>
        <v/>
      </c>
      <c r="J36" s="10" t="str">
        <f aca="false">IF(A36="","",IF(Results!$C$11=0,0,SUMIF('Current trees'!$C$2:$C$501,C36,'Current trees'!$B$2:$B$501)/Results!$C$11))</f>
        <v/>
      </c>
      <c r="K36" s="10" t="str">
        <f aca="false">IF(OR(A36="",D36="not in list"),"",IF(Results!$C$11=0,0,SUMIF('Current trees'!$D$2:$D$501,D36,'Current trees'!$B$2:$B$501)/Results!$C$11))</f>
        <v/>
      </c>
      <c r="L36" s="9" t="str">
        <f aca="false">IF(AND(A36="",B36=""),"",IF(A36="","Species name missing: these trees are not counted",IF(A36&lt;&gt;TRIM(A36),"Extra spaces in the species name: remove them",IF(OR(B36="",AND(B36&lt;&gt;"",IFERROR(OR(NOT(ISNUMBER(B36)),B36&lt;0,B36&lt;&gt;INT(B36)),TRUE()))),"Number of trees must be a whole number, 0 or more",IF(D36="not in list","Genus not in 'Genus–family list': add it",IF(COUNTIF($A$2:$A$501,A36)&gt;1,"Species listed more than once: combine the rows",IF(N(F36)&lt;0,"More trees removed than exist: check the planting plan","")))))))</f>
        <v/>
      </c>
    </row>
    <row r="37" customFormat="false" ht="15" hidden="false" customHeight="true" outlineLevel="0" collapsed="false">
      <c r="A37" s="7"/>
      <c r="B37" s="8"/>
      <c r="C37" s="9" t="str">
        <f aca="false">IF(A37="","",IFERROR(LEFT(TRIM(A37),FIND(" ",TRIM(A37))-1),TRIM(A37)))</f>
        <v/>
      </c>
      <c r="D37" s="9" t="str">
        <f aca="false">IF(A37="","",IFERROR(VLOOKUP(C37,'Genus–family list'!$A$2:$B$400,2,FALSE()),"not in list"))</f>
        <v/>
      </c>
      <c r="E37" s="10" t="str">
        <f aca="false">IF(A37="","",IF(Results!$C$11=0,0,B37/Results!$C$11))</f>
        <v/>
      </c>
      <c r="F37" s="11" t="str">
        <f aca="false">IF(A37="","",B37+SUMIF('Planting plan'!$A$2:$A$201,A37,'Planting plan'!$B$2:$B$201)-SUMIF('Planting plan'!$A$2:$A$201,A37,'Planting plan'!$C$2:$C$201))</f>
        <v/>
      </c>
      <c r="G37" s="10" t="str">
        <f aca="false">IF(A37="","",IF(Results!$D$11=0,0,F37/Results!$D$11))</f>
        <v/>
      </c>
      <c r="H37" s="10" t="str">
        <f aca="false">IF(A37="","",IF(Results!$D$11=0,0,(SUMIF('Current trees'!$C$2:$C$501,C37,'Current trees'!$F$2:$F$501)+SUMIF('Planting plan'!$E$2:$E$201,C37,'Planting plan'!$H$2:$H$201))/Results!$D$11))</f>
        <v/>
      </c>
      <c r="I37" s="10" t="str">
        <f aca="false">IF(OR(A37="",D37="not in list"),"",IF(Results!$D$11=0,0,(SUMIF('Current trees'!$D$2:$D$501,D37,'Current trees'!$F$2:$F$501)+SUMIF('Planting plan'!$F$2:$F$201,D37,'Planting plan'!$H$2:$H$201))/Results!$D$11))</f>
        <v/>
      </c>
      <c r="J37" s="10" t="str">
        <f aca="false">IF(A37="","",IF(Results!$C$11=0,0,SUMIF('Current trees'!$C$2:$C$501,C37,'Current trees'!$B$2:$B$501)/Results!$C$11))</f>
        <v/>
      </c>
      <c r="K37" s="10" t="str">
        <f aca="false">IF(OR(A37="",D37="not in list"),"",IF(Results!$C$11=0,0,SUMIF('Current trees'!$D$2:$D$501,D37,'Current trees'!$B$2:$B$501)/Results!$C$11))</f>
        <v/>
      </c>
      <c r="L37" s="9" t="str">
        <f aca="false">IF(AND(A37="",B37=""),"",IF(A37="","Species name missing: these trees are not counted",IF(A37&lt;&gt;TRIM(A37),"Extra spaces in the species name: remove them",IF(OR(B37="",AND(B37&lt;&gt;"",IFERROR(OR(NOT(ISNUMBER(B37)),B37&lt;0,B37&lt;&gt;INT(B37)),TRUE()))),"Number of trees must be a whole number, 0 or more",IF(D37="not in list","Genus not in 'Genus–family list': add it",IF(COUNTIF($A$2:$A$501,A37)&gt;1,"Species listed more than once: combine the rows",IF(N(F37)&lt;0,"More trees removed than exist: check the planting plan","")))))))</f>
        <v/>
      </c>
    </row>
    <row r="38" customFormat="false" ht="15" hidden="false" customHeight="true" outlineLevel="0" collapsed="false">
      <c r="A38" s="7"/>
      <c r="B38" s="8"/>
      <c r="C38" s="9" t="str">
        <f aca="false">IF(A38="","",IFERROR(LEFT(TRIM(A38),FIND(" ",TRIM(A38))-1),TRIM(A38)))</f>
        <v/>
      </c>
      <c r="D38" s="9" t="str">
        <f aca="false">IF(A38="","",IFERROR(VLOOKUP(C38,'Genus–family list'!$A$2:$B$400,2,FALSE()),"not in list"))</f>
        <v/>
      </c>
      <c r="E38" s="10" t="str">
        <f aca="false">IF(A38="","",IF(Results!$C$11=0,0,B38/Results!$C$11))</f>
        <v/>
      </c>
      <c r="F38" s="11" t="str">
        <f aca="false">IF(A38="","",B38+SUMIF('Planting plan'!$A$2:$A$201,A38,'Planting plan'!$B$2:$B$201)-SUMIF('Planting plan'!$A$2:$A$201,A38,'Planting plan'!$C$2:$C$201))</f>
        <v/>
      </c>
      <c r="G38" s="10" t="str">
        <f aca="false">IF(A38="","",IF(Results!$D$11=0,0,F38/Results!$D$11))</f>
        <v/>
      </c>
      <c r="H38" s="10" t="str">
        <f aca="false">IF(A38="","",IF(Results!$D$11=0,0,(SUMIF('Current trees'!$C$2:$C$501,C38,'Current trees'!$F$2:$F$501)+SUMIF('Planting plan'!$E$2:$E$201,C38,'Planting plan'!$H$2:$H$201))/Results!$D$11))</f>
        <v/>
      </c>
      <c r="I38" s="10" t="str">
        <f aca="false">IF(OR(A38="",D38="not in list"),"",IF(Results!$D$11=0,0,(SUMIF('Current trees'!$D$2:$D$501,D38,'Current trees'!$F$2:$F$501)+SUMIF('Planting plan'!$F$2:$F$201,D38,'Planting plan'!$H$2:$H$201))/Results!$D$11))</f>
        <v/>
      </c>
      <c r="J38" s="10" t="str">
        <f aca="false">IF(A38="","",IF(Results!$C$11=0,0,SUMIF('Current trees'!$C$2:$C$501,C38,'Current trees'!$B$2:$B$501)/Results!$C$11))</f>
        <v/>
      </c>
      <c r="K38" s="10" t="str">
        <f aca="false">IF(OR(A38="",D38="not in list"),"",IF(Results!$C$11=0,0,SUMIF('Current trees'!$D$2:$D$501,D38,'Current trees'!$B$2:$B$501)/Results!$C$11))</f>
        <v/>
      </c>
      <c r="L38" s="9" t="str">
        <f aca="false">IF(AND(A38="",B38=""),"",IF(A38="","Species name missing: these trees are not counted",IF(A38&lt;&gt;TRIM(A38),"Extra spaces in the species name: remove them",IF(OR(B38="",AND(B38&lt;&gt;"",IFERROR(OR(NOT(ISNUMBER(B38)),B38&lt;0,B38&lt;&gt;INT(B38)),TRUE()))),"Number of trees must be a whole number, 0 or more",IF(D38="not in list","Genus not in 'Genus–family list': add it",IF(COUNTIF($A$2:$A$501,A38)&gt;1,"Species listed more than once: combine the rows",IF(N(F38)&lt;0,"More trees removed than exist: check the planting plan","")))))))</f>
        <v/>
      </c>
    </row>
    <row r="39" customFormat="false" ht="15" hidden="false" customHeight="true" outlineLevel="0" collapsed="false">
      <c r="A39" s="7"/>
      <c r="B39" s="8"/>
      <c r="C39" s="9" t="str">
        <f aca="false">IF(A39="","",IFERROR(LEFT(TRIM(A39),FIND(" ",TRIM(A39))-1),TRIM(A39)))</f>
        <v/>
      </c>
      <c r="D39" s="9" t="str">
        <f aca="false">IF(A39="","",IFERROR(VLOOKUP(C39,'Genus–family list'!$A$2:$B$400,2,FALSE()),"not in list"))</f>
        <v/>
      </c>
      <c r="E39" s="10" t="str">
        <f aca="false">IF(A39="","",IF(Results!$C$11=0,0,B39/Results!$C$11))</f>
        <v/>
      </c>
      <c r="F39" s="11" t="str">
        <f aca="false">IF(A39="","",B39+SUMIF('Planting plan'!$A$2:$A$201,A39,'Planting plan'!$B$2:$B$201)-SUMIF('Planting plan'!$A$2:$A$201,A39,'Planting plan'!$C$2:$C$201))</f>
        <v/>
      </c>
      <c r="G39" s="10" t="str">
        <f aca="false">IF(A39="","",IF(Results!$D$11=0,0,F39/Results!$D$11))</f>
        <v/>
      </c>
      <c r="H39" s="10" t="str">
        <f aca="false">IF(A39="","",IF(Results!$D$11=0,0,(SUMIF('Current trees'!$C$2:$C$501,C39,'Current trees'!$F$2:$F$501)+SUMIF('Planting plan'!$E$2:$E$201,C39,'Planting plan'!$H$2:$H$201))/Results!$D$11))</f>
        <v/>
      </c>
      <c r="I39" s="10" t="str">
        <f aca="false">IF(OR(A39="",D39="not in list"),"",IF(Results!$D$11=0,0,(SUMIF('Current trees'!$D$2:$D$501,D39,'Current trees'!$F$2:$F$501)+SUMIF('Planting plan'!$F$2:$F$201,D39,'Planting plan'!$H$2:$H$201))/Results!$D$11))</f>
        <v/>
      </c>
      <c r="J39" s="10" t="str">
        <f aca="false">IF(A39="","",IF(Results!$C$11=0,0,SUMIF('Current trees'!$C$2:$C$501,C39,'Current trees'!$B$2:$B$501)/Results!$C$11))</f>
        <v/>
      </c>
      <c r="K39" s="10" t="str">
        <f aca="false">IF(OR(A39="",D39="not in list"),"",IF(Results!$C$11=0,0,SUMIF('Current trees'!$D$2:$D$501,D39,'Current trees'!$B$2:$B$501)/Results!$C$11))</f>
        <v/>
      </c>
      <c r="L39" s="9" t="str">
        <f aca="false">IF(AND(A39="",B39=""),"",IF(A39="","Species name missing: these trees are not counted",IF(A39&lt;&gt;TRIM(A39),"Extra spaces in the species name: remove them",IF(OR(B39="",AND(B39&lt;&gt;"",IFERROR(OR(NOT(ISNUMBER(B39)),B39&lt;0,B39&lt;&gt;INT(B39)),TRUE()))),"Number of trees must be a whole number, 0 or more",IF(D39="not in list","Genus not in 'Genus–family list': add it",IF(COUNTIF($A$2:$A$501,A39)&gt;1,"Species listed more than once: combine the rows",IF(N(F39)&lt;0,"More trees removed than exist: check the planting plan","")))))))</f>
        <v/>
      </c>
    </row>
    <row r="40" customFormat="false" ht="15" hidden="false" customHeight="true" outlineLevel="0" collapsed="false">
      <c r="A40" s="7"/>
      <c r="B40" s="8"/>
      <c r="C40" s="9" t="str">
        <f aca="false">IF(A40="","",IFERROR(LEFT(TRIM(A40),FIND(" ",TRIM(A40))-1),TRIM(A40)))</f>
        <v/>
      </c>
      <c r="D40" s="9" t="str">
        <f aca="false">IF(A40="","",IFERROR(VLOOKUP(C40,'Genus–family list'!$A$2:$B$400,2,FALSE()),"not in list"))</f>
        <v/>
      </c>
      <c r="E40" s="10" t="str">
        <f aca="false">IF(A40="","",IF(Results!$C$11=0,0,B40/Results!$C$11))</f>
        <v/>
      </c>
      <c r="F40" s="11" t="str">
        <f aca="false">IF(A40="","",B40+SUMIF('Planting plan'!$A$2:$A$201,A40,'Planting plan'!$B$2:$B$201)-SUMIF('Planting plan'!$A$2:$A$201,A40,'Planting plan'!$C$2:$C$201))</f>
        <v/>
      </c>
      <c r="G40" s="10" t="str">
        <f aca="false">IF(A40="","",IF(Results!$D$11=0,0,F40/Results!$D$11))</f>
        <v/>
      </c>
      <c r="H40" s="10" t="str">
        <f aca="false">IF(A40="","",IF(Results!$D$11=0,0,(SUMIF('Current trees'!$C$2:$C$501,C40,'Current trees'!$F$2:$F$501)+SUMIF('Planting plan'!$E$2:$E$201,C40,'Planting plan'!$H$2:$H$201))/Results!$D$11))</f>
        <v/>
      </c>
      <c r="I40" s="10" t="str">
        <f aca="false">IF(OR(A40="",D40="not in list"),"",IF(Results!$D$11=0,0,(SUMIF('Current trees'!$D$2:$D$501,D40,'Current trees'!$F$2:$F$501)+SUMIF('Planting plan'!$F$2:$F$201,D40,'Planting plan'!$H$2:$H$201))/Results!$D$11))</f>
        <v/>
      </c>
      <c r="J40" s="10" t="str">
        <f aca="false">IF(A40="","",IF(Results!$C$11=0,0,SUMIF('Current trees'!$C$2:$C$501,C40,'Current trees'!$B$2:$B$501)/Results!$C$11))</f>
        <v/>
      </c>
      <c r="K40" s="10" t="str">
        <f aca="false">IF(OR(A40="",D40="not in list"),"",IF(Results!$C$11=0,0,SUMIF('Current trees'!$D$2:$D$501,D40,'Current trees'!$B$2:$B$501)/Results!$C$11))</f>
        <v/>
      </c>
      <c r="L40" s="9" t="str">
        <f aca="false">IF(AND(A40="",B40=""),"",IF(A40="","Species name missing: these trees are not counted",IF(A40&lt;&gt;TRIM(A40),"Extra spaces in the species name: remove them",IF(OR(B40="",AND(B40&lt;&gt;"",IFERROR(OR(NOT(ISNUMBER(B40)),B40&lt;0,B40&lt;&gt;INT(B40)),TRUE()))),"Number of trees must be a whole number, 0 or more",IF(D40="not in list","Genus not in 'Genus–family list': add it",IF(COUNTIF($A$2:$A$501,A40)&gt;1,"Species listed more than once: combine the rows",IF(N(F40)&lt;0,"More trees removed than exist: check the planting plan","")))))))</f>
        <v/>
      </c>
    </row>
    <row r="41" customFormat="false" ht="15" hidden="false" customHeight="true" outlineLevel="0" collapsed="false">
      <c r="A41" s="7"/>
      <c r="B41" s="8"/>
      <c r="C41" s="9" t="str">
        <f aca="false">IF(A41="","",IFERROR(LEFT(TRIM(A41),FIND(" ",TRIM(A41))-1),TRIM(A41)))</f>
        <v/>
      </c>
      <c r="D41" s="9" t="str">
        <f aca="false">IF(A41="","",IFERROR(VLOOKUP(C41,'Genus–family list'!$A$2:$B$400,2,FALSE()),"not in list"))</f>
        <v/>
      </c>
      <c r="E41" s="10" t="str">
        <f aca="false">IF(A41="","",IF(Results!$C$11=0,0,B41/Results!$C$11))</f>
        <v/>
      </c>
      <c r="F41" s="11" t="str">
        <f aca="false">IF(A41="","",B41+SUMIF('Planting plan'!$A$2:$A$201,A41,'Planting plan'!$B$2:$B$201)-SUMIF('Planting plan'!$A$2:$A$201,A41,'Planting plan'!$C$2:$C$201))</f>
        <v/>
      </c>
      <c r="G41" s="10" t="str">
        <f aca="false">IF(A41="","",IF(Results!$D$11=0,0,F41/Results!$D$11))</f>
        <v/>
      </c>
      <c r="H41" s="10" t="str">
        <f aca="false">IF(A41="","",IF(Results!$D$11=0,0,(SUMIF('Current trees'!$C$2:$C$501,C41,'Current trees'!$F$2:$F$501)+SUMIF('Planting plan'!$E$2:$E$201,C41,'Planting plan'!$H$2:$H$201))/Results!$D$11))</f>
        <v/>
      </c>
      <c r="I41" s="10" t="str">
        <f aca="false">IF(OR(A41="",D41="not in list"),"",IF(Results!$D$11=0,0,(SUMIF('Current trees'!$D$2:$D$501,D41,'Current trees'!$F$2:$F$501)+SUMIF('Planting plan'!$F$2:$F$201,D41,'Planting plan'!$H$2:$H$201))/Results!$D$11))</f>
        <v/>
      </c>
      <c r="J41" s="10" t="str">
        <f aca="false">IF(A41="","",IF(Results!$C$11=0,0,SUMIF('Current trees'!$C$2:$C$501,C41,'Current trees'!$B$2:$B$501)/Results!$C$11))</f>
        <v/>
      </c>
      <c r="K41" s="10" t="str">
        <f aca="false">IF(OR(A41="",D41="not in list"),"",IF(Results!$C$11=0,0,SUMIF('Current trees'!$D$2:$D$501,D41,'Current trees'!$B$2:$B$501)/Results!$C$11))</f>
        <v/>
      </c>
      <c r="L41" s="9" t="str">
        <f aca="false">IF(AND(A41="",B41=""),"",IF(A41="","Species name missing: these trees are not counted",IF(A41&lt;&gt;TRIM(A41),"Extra spaces in the species name: remove them",IF(OR(B41="",AND(B41&lt;&gt;"",IFERROR(OR(NOT(ISNUMBER(B41)),B41&lt;0,B41&lt;&gt;INT(B41)),TRUE()))),"Number of trees must be a whole number, 0 or more",IF(D41="not in list","Genus not in 'Genus–family list': add it",IF(COUNTIF($A$2:$A$501,A41)&gt;1,"Species listed more than once: combine the rows",IF(N(F41)&lt;0,"More trees removed than exist: check the planting plan","")))))))</f>
        <v/>
      </c>
    </row>
    <row r="42" customFormat="false" ht="15" hidden="false" customHeight="true" outlineLevel="0" collapsed="false">
      <c r="A42" s="7"/>
      <c r="B42" s="8"/>
      <c r="C42" s="9" t="str">
        <f aca="false">IF(A42="","",IFERROR(LEFT(TRIM(A42),FIND(" ",TRIM(A42))-1),TRIM(A42)))</f>
        <v/>
      </c>
      <c r="D42" s="9" t="str">
        <f aca="false">IF(A42="","",IFERROR(VLOOKUP(C42,'Genus–family list'!$A$2:$B$400,2,FALSE()),"not in list"))</f>
        <v/>
      </c>
      <c r="E42" s="10" t="str">
        <f aca="false">IF(A42="","",IF(Results!$C$11=0,0,B42/Results!$C$11))</f>
        <v/>
      </c>
      <c r="F42" s="11" t="str">
        <f aca="false">IF(A42="","",B42+SUMIF('Planting plan'!$A$2:$A$201,A42,'Planting plan'!$B$2:$B$201)-SUMIF('Planting plan'!$A$2:$A$201,A42,'Planting plan'!$C$2:$C$201))</f>
        <v/>
      </c>
      <c r="G42" s="10" t="str">
        <f aca="false">IF(A42="","",IF(Results!$D$11=0,0,F42/Results!$D$11))</f>
        <v/>
      </c>
      <c r="H42" s="10" t="str">
        <f aca="false">IF(A42="","",IF(Results!$D$11=0,0,(SUMIF('Current trees'!$C$2:$C$501,C42,'Current trees'!$F$2:$F$501)+SUMIF('Planting plan'!$E$2:$E$201,C42,'Planting plan'!$H$2:$H$201))/Results!$D$11))</f>
        <v/>
      </c>
      <c r="I42" s="10" t="str">
        <f aca="false">IF(OR(A42="",D42="not in list"),"",IF(Results!$D$11=0,0,(SUMIF('Current trees'!$D$2:$D$501,D42,'Current trees'!$F$2:$F$501)+SUMIF('Planting plan'!$F$2:$F$201,D42,'Planting plan'!$H$2:$H$201))/Results!$D$11))</f>
        <v/>
      </c>
      <c r="J42" s="10" t="str">
        <f aca="false">IF(A42="","",IF(Results!$C$11=0,0,SUMIF('Current trees'!$C$2:$C$501,C42,'Current trees'!$B$2:$B$501)/Results!$C$11))</f>
        <v/>
      </c>
      <c r="K42" s="10" t="str">
        <f aca="false">IF(OR(A42="",D42="not in list"),"",IF(Results!$C$11=0,0,SUMIF('Current trees'!$D$2:$D$501,D42,'Current trees'!$B$2:$B$501)/Results!$C$11))</f>
        <v/>
      </c>
      <c r="L42" s="9" t="str">
        <f aca="false">IF(AND(A42="",B42=""),"",IF(A42="","Species name missing: these trees are not counted",IF(A42&lt;&gt;TRIM(A42),"Extra spaces in the species name: remove them",IF(OR(B42="",AND(B42&lt;&gt;"",IFERROR(OR(NOT(ISNUMBER(B42)),B42&lt;0,B42&lt;&gt;INT(B42)),TRUE()))),"Number of trees must be a whole number, 0 or more",IF(D42="not in list","Genus not in 'Genus–family list': add it",IF(COUNTIF($A$2:$A$501,A42)&gt;1,"Species listed more than once: combine the rows",IF(N(F42)&lt;0,"More trees removed than exist: check the planting plan","")))))))</f>
        <v/>
      </c>
    </row>
    <row r="43" customFormat="false" ht="15" hidden="false" customHeight="true" outlineLevel="0" collapsed="false">
      <c r="A43" s="7"/>
      <c r="B43" s="8"/>
      <c r="C43" s="9" t="str">
        <f aca="false">IF(A43="","",IFERROR(LEFT(TRIM(A43),FIND(" ",TRIM(A43))-1),TRIM(A43)))</f>
        <v/>
      </c>
      <c r="D43" s="9" t="str">
        <f aca="false">IF(A43="","",IFERROR(VLOOKUP(C43,'Genus–family list'!$A$2:$B$400,2,FALSE()),"not in list"))</f>
        <v/>
      </c>
      <c r="E43" s="10" t="str">
        <f aca="false">IF(A43="","",IF(Results!$C$11=0,0,B43/Results!$C$11))</f>
        <v/>
      </c>
      <c r="F43" s="11" t="str">
        <f aca="false">IF(A43="","",B43+SUMIF('Planting plan'!$A$2:$A$201,A43,'Planting plan'!$B$2:$B$201)-SUMIF('Planting plan'!$A$2:$A$201,A43,'Planting plan'!$C$2:$C$201))</f>
        <v/>
      </c>
      <c r="G43" s="10" t="str">
        <f aca="false">IF(A43="","",IF(Results!$D$11=0,0,F43/Results!$D$11))</f>
        <v/>
      </c>
      <c r="H43" s="10" t="str">
        <f aca="false">IF(A43="","",IF(Results!$D$11=0,0,(SUMIF('Current trees'!$C$2:$C$501,C43,'Current trees'!$F$2:$F$501)+SUMIF('Planting plan'!$E$2:$E$201,C43,'Planting plan'!$H$2:$H$201))/Results!$D$11))</f>
        <v/>
      </c>
      <c r="I43" s="10" t="str">
        <f aca="false">IF(OR(A43="",D43="not in list"),"",IF(Results!$D$11=0,0,(SUMIF('Current trees'!$D$2:$D$501,D43,'Current trees'!$F$2:$F$501)+SUMIF('Planting plan'!$F$2:$F$201,D43,'Planting plan'!$H$2:$H$201))/Results!$D$11))</f>
        <v/>
      </c>
      <c r="J43" s="10" t="str">
        <f aca="false">IF(A43="","",IF(Results!$C$11=0,0,SUMIF('Current trees'!$C$2:$C$501,C43,'Current trees'!$B$2:$B$501)/Results!$C$11))</f>
        <v/>
      </c>
      <c r="K43" s="10" t="str">
        <f aca="false">IF(OR(A43="",D43="not in list"),"",IF(Results!$C$11=0,0,SUMIF('Current trees'!$D$2:$D$501,D43,'Current trees'!$B$2:$B$501)/Results!$C$11))</f>
        <v/>
      </c>
      <c r="L43" s="9" t="str">
        <f aca="false">IF(AND(A43="",B43=""),"",IF(A43="","Species name missing: these trees are not counted",IF(A43&lt;&gt;TRIM(A43),"Extra spaces in the species name: remove them",IF(OR(B43="",AND(B43&lt;&gt;"",IFERROR(OR(NOT(ISNUMBER(B43)),B43&lt;0,B43&lt;&gt;INT(B43)),TRUE()))),"Number of trees must be a whole number, 0 or more",IF(D43="not in list","Genus not in 'Genus–family list': add it",IF(COUNTIF($A$2:$A$501,A43)&gt;1,"Species listed more than once: combine the rows",IF(N(F43)&lt;0,"More trees removed than exist: check the planting plan","")))))))</f>
        <v/>
      </c>
    </row>
    <row r="44" customFormat="false" ht="15" hidden="false" customHeight="true" outlineLevel="0" collapsed="false">
      <c r="A44" s="7"/>
      <c r="B44" s="8"/>
      <c r="C44" s="9" t="str">
        <f aca="false">IF(A44="","",IFERROR(LEFT(TRIM(A44),FIND(" ",TRIM(A44))-1),TRIM(A44)))</f>
        <v/>
      </c>
      <c r="D44" s="9" t="str">
        <f aca="false">IF(A44="","",IFERROR(VLOOKUP(C44,'Genus–family list'!$A$2:$B$400,2,FALSE()),"not in list"))</f>
        <v/>
      </c>
      <c r="E44" s="10" t="str">
        <f aca="false">IF(A44="","",IF(Results!$C$11=0,0,B44/Results!$C$11))</f>
        <v/>
      </c>
      <c r="F44" s="11" t="str">
        <f aca="false">IF(A44="","",B44+SUMIF('Planting plan'!$A$2:$A$201,A44,'Planting plan'!$B$2:$B$201)-SUMIF('Planting plan'!$A$2:$A$201,A44,'Planting plan'!$C$2:$C$201))</f>
        <v/>
      </c>
      <c r="G44" s="10" t="str">
        <f aca="false">IF(A44="","",IF(Results!$D$11=0,0,F44/Results!$D$11))</f>
        <v/>
      </c>
      <c r="H44" s="10" t="str">
        <f aca="false">IF(A44="","",IF(Results!$D$11=0,0,(SUMIF('Current trees'!$C$2:$C$501,C44,'Current trees'!$F$2:$F$501)+SUMIF('Planting plan'!$E$2:$E$201,C44,'Planting plan'!$H$2:$H$201))/Results!$D$11))</f>
        <v/>
      </c>
      <c r="I44" s="10" t="str">
        <f aca="false">IF(OR(A44="",D44="not in list"),"",IF(Results!$D$11=0,0,(SUMIF('Current trees'!$D$2:$D$501,D44,'Current trees'!$F$2:$F$501)+SUMIF('Planting plan'!$F$2:$F$201,D44,'Planting plan'!$H$2:$H$201))/Results!$D$11))</f>
        <v/>
      </c>
      <c r="J44" s="10" t="str">
        <f aca="false">IF(A44="","",IF(Results!$C$11=0,0,SUMIF('Current trees'!$C$2:$C$501,C44,'Current trees'!$B$2:$B$501)/Results!$C$11))</f>
        <v/>
      </c>
      <c r="K44" s="10" t="str">
        <f aca="false">IF(OR(A44="",D44="not in list"),"",IF(Results!$C$11=0,0,SUMIF('Current trees'!$D$2:$D$501,D44,'Current trees'!$B$2:$B$501)/Results!$C$11))</f>
        <v/>
      </c>
      <c r="L44" s="9" t="str">
        <f aca="false">IF(AND(A44="",B44=""),"",IF(A44="","Species name missing: these trees are not counted",IF(A44&lt;&gt;TRIM(A44),"Extra spaces in the species name: remove them",IF(OR(B44="",AND(B44&lt;&gt;"",IFERROR(OR(NOT(ISNUMBER(B44)),B44&lt;0,B44&lt;&gt;INT(B44)),TRUE()))),"Number of trees must be a whole number, 0 or more",IF(D44="not in list","Genus not in 'Genus–family list': add it",IF(COUNTIF($A$2:$A$501,A44)&gt;1,"Species listed more than once: combine the rows",IF(N(F44)&lt;0,"More trees removed than exist: check the planting plan","")))))))</f>
        <v/>
      </c>
    </row>
    <row r="45" customFormat="false" ht="15" hidden="false" customHeight="true" outlineLevel="0" collapsed="false">
      <c r="A45" s="7"/>
      <c r="B45" s="8"/>
      <c r="C45" s="9" t="str">
        <f aca="false">IF(A45="","",IFERROR(LEFT(TRIM(A45),FIND(" ",TRIM(A45))-1),TRIM(A45)))</f>
        <v/>
      </c>
      <c r="D45" s="9" t="str">
        <f aca="false">IF(A45="","",IFERROR(VLOOKUP(C45,'Genus–family list'!$A$2:$B$400,2,FALSE()),"not in list"))</f>
        <v/>
      </c>
      <c r="E45" s="10" t="str">
        <f aca="false">IF(A45="","",IF(Results!$C$11=0,0,B45/Results!$C$11))</f>
        <v/>
      </c>
      <c r="F45" s="11" t="str">
        <f aca="false">IF(A45="","",B45+SUMIF('Planting plan'!$A$2:$A$201,A45,'Planting plan'!$B$2:$B$201)-SUMIF('Planting plan'!$A$2:$A$201,A45,'Planting plan'!$C$2:$C$201))</f>
        <v/>
      </c>
      <c r="G45" s="10" t="str">
        <f aca="false">IF(A45="","",IF(Results!$D$11=0,0,F45/Results!$D$11))</f>
        <v/>
      </c>
      <c r="H45" s="10" t="str">
        <f aca="false">IF(A45="","",IF(Results!$D$11=0,0,(SUMIF('Current trees'!$C$2:$C$501,C45,'Current trees'!$F$2:$F$501)+SUMIF('Planting plan'!$E$2:$E$201,C45,'Planting plan'!$H$2:$H$201))/Results!$D$11))</f>
        <v/>
      </c>
      <c r="I45" s="10" t="str">
        <f aca="false">IF(OR(A45="",D45="not in list"),"",IF(Results!$D$11=0,0,(SUMIF('Current trees'!$D$2:$D$501,D45,'Current trees'!$F$2:$F$501)+SUMIF('Planting plan'!$F$2:$F$201,D45,'Planting plan'!$H$2:$H$201))/Results!$D$11))</f>
        <v/>
      </c>
      <c r="J45" s="10" t="str">
        <f aca="false">IF(A45="","",IF(Results!$C$11=0,0,SUMIF('Current trees'!$C$2:$C$501,C45,'Current trees'!$B$2:$B$501)/Results!$C$11))</f>
        <v/>
      </c>
      <c r="K45" s="10" t="str">
        <f aca="false">IF(OR(A45="",D45="not in list"),"",IF(Results!$C$11=0,0,SUMIF('Current trees'!$D$2:$D$501,D45,'Current trees'!$B$2:$B$501)/Results!$C$11))</f>
        <v/>
      </c>
      <c r="L45" s="9" t="str">
        <f aca="false">IF(AND(A45="",B45=""),"",IF(A45="","Species name missing: these trees are not counted",IF(A45&lt;&gt;TRIM(A45),"Extra spaces in the species name: remove them",IF(OR(B45="",AND(B45&lt;&gt;"",IFERROR(OR(NOT(ISNUMBER(B45)),B45&lt;0,B45&lt;&gt;INT(B45)),TRUE()))),"Number of trees must be a whole number, 0 or more",IF(D45="not in list","Genus not in 'Genus–family list': add it",IF(COUNTIF($A$2:$A$501,A45)&gt;1,"Species listed more than once: combine the rows",IF(N(F45)&lt;0,"More trees removed than exist: check the planting plan","")))))))</f>
        <v/>
      </c>
    </row>
    <row r="46" customFormat="false" ht="15" hidden="false" customHeight="true" outlineLevel="0" collapsed="false">
      <c r="A46" s="7"/>
      <c r="B46" s="8"/>
      <c r="C46" s="9" t="str">
        <f aca="false">IF(A46="","",IFERROR(LEFT(TRIM(A46),FIND(" ",TRIM(A46))-1),TRIM(A46)))</f>
        <v/>
      </c>
      <c r="D46" s="9" t="str">
        <f aca="false">IF(A46="","",IFERROR(VLOOKUP(C46,'Genus–family list'!$A$2:$B$400,2,FALSE()),"not in list"))</f>
        <v/>
      </c>
      <c r="E46" s="10" t="str">
        <f aca="false">IF(A46="","",IF(Results!$C$11=0,0,B46/Results!$C$11))</f>
        <v/>
      </c>
      <c r="F46" s="11" t="str">
        <f aca="false">IF(A46="","",B46+SUMIF('Planting plan'!$A$2:$A$201,A46,'Planting plan'!$B$2:$B$201)-SUMIF('Planting plan'!$A$2:$A$201,A46,'Planting plan'!$C$2:$C$201))</f>
        <v/>
      </c>
      <c r="G46" s="10" t="str">
        <f aca="false">IF(A46="","",IF(Results!$D$11=0,0,F46/Results!$D$11))</f>
        <v/>
      </c>
      <c r="H46" s="10" t="str">
        <f aca="false">IF(A46="","",IF(Results!$D$11=0,0,(SUMIF('Current trees'!$C$2:$C$501,C46,'Current trees'!$F$2:$F$501)+SUMIF('Planting plan'!$E$2:$E$201,C46,'Planting plan'!$H$2:$H$201))/Results!$D$11))</f>
        <v/>
      </c>
      <c r="I46" s="10" t="str">
        <f aca="false">IF(OR(A46="",D46="not in list"),"",IF(Results!$D$11=0,0,(SUMIF('Current trees'!$D$2:$D$501,D46,'Current trees'!$F$2:$F$501)+SUMIF('Planting plan'!$F$2:$F$201,D46,'Planting plan'!$H$2:$H$201))/Results!$D$11))</f>
        <v/>
      </c>
      <c r="J46" s="10" t="str">
        <f aca="false">IF(A46="","",IF(Results!$C$11=0,0,SUMIF('Current trees'!$C$2:$C$501,C46,'Current trees'!$B$2:$B$501)/Results!$C$11))</f>
        <v/>
      </c>
      <c r="K46" s="10" t="str">
        <f aca="false">IF(OR(A46="",D46="not in list"),"",IF(Results!$C$11=0,0,SUMIF('Current trees'!$D$2:$D$501,D46,'Current trees'!$B$2:$B$501)/Results!$C$11))</f>
        <v/>
      </c>
      <c r="L46" s="9" t="str">
        <f aca="false">IF(AND(A46="",B46=""),"",IF(A46="","Species name missing: these trees are not counted",IF(A46&lt;&gt;TRIM(A46),"Extra spaces in the species name: remove them",IF(OR(B46="",AND(B46&lt;&gt;"",IFERROR(OR(NOT(ISNUMBER(B46)),B46&lt;0,B46&lt;&gt;INT(B46)),TRUE()))),"Number of trees must be a whole number, 0 or more",IF(D46="not in list","Genus not in 'Genus–family list': add it",IF(COUNTIF($A$2:$A$501,A46)&gt;1,"Species listed more than once: combine the rows",IF(N(F46)&lt;0,"More trees removed than exist: check the planting plan","")))))))</f>
        <v/>
      </c>
    </row>
    <row r="47" customFormat="false" ht="15" hidden="false" customHeight="true" outlineLevel="0" collapsed="false">
      <c r="A47" s="7"/>
      <c r="B47" s="8"/>
      <c r="C47" s="9" t="str">
        <f aca="false">IF(A47="","",IFERROR(LEFT(TRIM(A47),FIND(" ",TRIM(A47))-1),TRIM(A47)))</f>
        <v/>
      </c>
      <c r="D47" s="9" t="str">
        <f aca="false">IF(A47="","",IFERROR(VLOOKUP(C47,'Genus–family list'!$A$2:$B$400,2,FALSE()),"not in list"))</f>
        <v/>
      </c>
      <c r="E47" s="10" t="str">
        <f aca="false">IF(A47="","",IF(Results!$C$11=0,0,B47/Results!$C$11))</f>
        <v/>
      </c>
      <c r="F47" s="11" t="str">
        <f aca="false">IF(A47="","",B47+SUMIF('Planting plan'!$A$2:$A$201,A47,'Planting plan'!$B$2:$B$201)-SUMIF('Planting plan'!$A$2:$A$201,A47,'Planting plan'!$C$2:$C$201))</f>
        <v/>
      </c>
      <c r="G47" s="10" t="str">
        <f aca="false">IF(A47="","",IF(Results!$D$11=0,0,F47/Results!$D$11))</f>
        <v/>
      </c>
      <c r="H47" s="10" t="str">
        <f aca="false">IF(A47="","",IF(Results!$D$11=0,0,(SUMIF('Current trees'!$C$2:$C$501,C47,'Current trees'!$F$2:$F$501)+SUMIF('Planting plan'!$E$2:$E$201,C47,'Planting plan'!$H$2:$H$201))/Results!$D$11))</f>
        <v/>
      </c>
      <c r="I47" s="10" t="str">
        <f aca="false">IF(OR(A47="",D47="not in list"),"",IF(Results!$D$11=0,0,(SUMIF('Current trees'!$D$2:$D$501,D47,'Current trees'!$F$2:$F$501)+SUMIF('Planting plan'!$F$2:$F$201,D47,'Planting plan'!$H$2:$H$201))/Results!$D$11))</f>
        <v/>
      </c>
      <c r="J47" s="10" t="str">
        <f aca="false">IF(A47="","",IF(Results!$C$11=0,0,SUMIF('Current trees'!$C$2:$C$501,C47,'Current trees'!$B$2:$B$501)/Results!$C$11))</f>
        <v/>
      </c>
      <c r="K47" s="10" t="str">
        <f aca="false">IF(OR(A47="",D47="not in list"),"",IF(Results!$C$11=0,0,SUMIF('Current trees'!$D$2:$D$501,D47,'Current trees'!$B$2:$B$501)/Results!$C$11))</f>
        <v/>
      </c>
      <c r="L47" s="9" t="str">
        <f aca="false">IF(AND(A47="",B47=""),"",IF(A47="","Species name missing: these trees are not counted",IF(A47&lt;&gt;TRIM(A47),"Extra spaces in the species name: remove them",IF(OR(B47="",AND(B47&lt;&gt;"",IFERROR(OR(NOT(ISNUMBER(B47)),B47&lt;0,B47&lt;&gt;INT(B47)),TRUE()))),"Number of trees must be a whole number, 0 or more",IF(D47="not in list","Genus not in 'Genus–family list': add it",IF(COUNTIF($A$2:$A$501,A47)&gt;1,"Species listed more than once: combine the rows",IF(N(F47)&lt;0,"More trees removed than exist: check the planting plan","")))))))</f>
        <v/>
      </c>
    </row>
    <row r="48" customFormat="false" ht="15" hidden="false" customHeight="true" outlineLevel="0" collapsed="false">
      <c r="A48" s="7"/>
      <c r="B48" s="8"/>
      <c r="C48" s="9" t="str">
        <f aca="false">IF(A48="","",IFERROR(LEFT(TRIM(A48),FIND(" ",TRIM(A48))-1),TRIM(A48)))</f>
        <v/>
      </c>
      <c r="D48" s="9" t="str">
        <f aca="false">IF(A48="","",IFERROR(VLOOKUP(C48,'Genus–family list'!$A$2:$B$400,2,FALSE()),"not in list"))</f>
        <v/>
      </c>
      <c r="E48" s="10" t="str">
        <f aca="false">IF(A48="","",IF(Results!$C$11=0,0,B48/Results!$C$11))</f>
        <v/>
      </c>
      <c r="F48" s="11" t="str">
        <f aca="false">IF(A48="","",B48+SUMIF('Planting plan'!$A$2:$A$201,A48,'Planting plan'!$B$2:$B$201)-SUMIF('Planting plan'!$A$2:$A$201,A48,'Planting plan'!$C$2:$C$201))</f>
        <v/>
      </c>
      <c r="G48" s="10" t="str">
        <f aca="false">IF(A48="","",IF(Results!$D$11=0,0,F48/Results!$D$11))</f>
        <v/>
      </c>
      <c r="H48" s="10" t="str">
        <f aca="false">IF(A48="","",IF(Results!$D$11=0,0,(SUMIF('Current trees'!$C$2:$C$501,C48,'Current trees'!$F$2:$F$501)+SUMIF('Planting plan'!$E$2:$E$201,C48,'Planting plan'!$H$2:$H$201))/Results!$D$11))</f>
        <v/>
      </c>
      <c r="I48" s="10" t="str">
        <f aca="false">IF(OR(A48="",D48="not in list"),"",IF(Results!$D$11=0,0,(SUMIF('Current trees'!$D$2:$D$501,D48,'Current trees'!$F$2:$F$501)+SUMIF('Planting plan'!$F$2:$F$201,D48,'Planting plan'!$H$2:$H$201))/Results!$D$11))</f>
        <v/>
      </c>
      <c r="J48" s="10" t="str">
        <f aca="false">IF(A48="","",IF(Results!$C$11=0,0,SUMIF('Current trees'!$C$2:$C$501,C48,'Current trees'!$B$2:$B$501)/Results!$C$11))</f>
        <v/>
      </c>
      <c r="K48" s="10" t="str">
        <f aca="false">IF(OR(A48="",D48="not in list"),"",IF(Results!$C$11=0,0,SUMIF('Current trees'!$D$2:$D$501,D48,'Current trees'!$B$2:$B$501)/Results!$C$11))</f>
        <v/>
      </c>
      <c r="L48" s="9" t="str">
        <f aca="false">IF(AND(A48="",B48=""),"",IF(A48="","Species name missing: these trees are not counted",IF(A48&lt;&gt;TRIM(A48),"Extra spaces in the species name: remove them",IF(OR(B48="",AND(B48&lt;&gt;"",IFERROR(OR(NOT(ISNUMBER(B48)),B48&lt;0,B48&lt;&gt;INT(B48)),TRUE()))),"Number of trees must be a whole number, 0 or more",IF(D48="not in list","Genus not in 'Genus–family list': add it",IF(COUNTIF($A$2:$A$501,A48)&gt;1,"Species listed more than once: combine the rows",IF(N(F48)&lt;0,"More trees removed than exist: check the planting plan","")))))))</f>
        <v/>
      </c>
    </row>
    <row r="49" customFormat="false" ht="15" hidden="false" customHeight="true" outlineLevel="0" collapsed="false">
      <c r="A49" s="7"/>
      <c r="B49" s="8"/>
      <c r="C49" s="9" t="str">
        <f aca="false">IF(A49="","",IFERROR(LEFT(TRIM(A49),FIND(" ",TRIM(A49))-1),TRIM(A49)))</f>
        <v/>
      </c>
      <c r="D49" s="9" t="str">
        <f aca="false">IF(A49="","",IFERROR(VLOOKUP(C49,'Genus–family list'!$A$2:$B$400,2,FALSE()),"not in list"))</f>
        <v/>
      </c>
      <c r="E49" s="10" t="str">
        <f aca="false">IF(A49="","",IF(Results!$C$11=0,0,B49/Results!$C$11))</f>
        <v/>
      </c>
      <c r="F49" s="11" t="str">
        <f aca="false">IF(A49="","",B49+SUMIF('Planting plan'!$A$2:$A$201,A49,'Planting plan'!$B$2:$B$201)-SUMIF('Planting plan'!$A$2:$A$201,A49,'Planting plan'!$C$2:$C$201))</f>
        <v/>
      </c>
      <c r="G49" s="10" t="str">
        <f aca="false">IF(A49="","",IF(Results!$D$11=0,0,F49/Results!$D$11))</f>
        <v/>
      </c>
      <c r="H49" s="10" t="str">
        <f aca="false">IF(A49="","",IF(Results!$D$11=0,0,(SUMIF('Current trees'!$C$2:$C$501,C49,'Current trees'!$F$2:$F$501)+SUMIF('Planting plan'!$E$2:$E$201,C49,'Planting plan'!$H$2:$H$201))/Results!$D$11))</f>
        <v/>
      </c>
      <c r="I49" s="10" t="str">
        <f aca="false">IF(OR(A49="",D49="not in list"),"",IF(Results!$D$11=0,0,(SUMIF('Current trees'!$D$2:$D$501,D49,'Current trees'!$F$2:$F$501)+SUMIF('Planting plan'!$F$2:$F$201,D49,'Planting plan'!$H$2:$H$201))/Results!$D$11))</f>
        <v/>
      </c>
      <c r="J49" s="10" t="str">
        <f aca="false">IF(A49="","",IF(Results!$C$11=0,0,SUMIF('Current trees'!$C$2:$C$501,C49,'Current trees'!$B$2:$B$501)/Results!$C$11))</f>
        <v/>
      </c>
      <c r="K49" s="10" t="str">
        <f aca="false">IF(OR(A49="",D49="not in list"),"",IF(Results!$C$11=0,0,SUMIF('Current trees'!$D$2:$D$501,D49,'Current trees'!$B$2:$B$501)/Results!$C$11))</f>
        <v/>
      </c>
      <c r="L49" s="9" t="str">
        <f aca="false">IF(AND(A49="",B49=""),"",IF(A49="","Species name missing: these trees are not counted",IF(A49&lt;&gt;TRIM(A49),"Extra spaces in the species name: remove them",IF(OR(B49="",AND(B49&lt;&gt;"",IFERROR(OR(NOT(ISNUMBER(B49)),B49&lt;0,B49&lt;&gt;INT(B49)),TRUE()))),"Number of trees must be a whole number, 0 or more",IF(D49="not in list","Genus not in 'Genus–family list': add it",IF(COUNTIF($A$2:$A$501,A49)&gt;1,"Species listed more than once: combine the rows",IF(N(F49)&lt;0,"More trees removed than exist: check the planting plan","")))))))</f>
        <v/>
      </c>
    </row>
    <row r="50" customFormat="false" ht="15" hidden="false" customHeight="true" outlineLevel="0" collapsed="false">
      <c r="A50" s="7"/>
      <c r="B50" s="8"/>
      <c r="C50" s="9" t="str">
        <f aca="false">IF(A50="","",IFERROR(LEFT(TRIM(A50),FIND(" ",TRIM(A50))-1),TRIM(A50)))</f>
        <v/>
      </c>
      <c r="D50" s="9" t="str">
        <f aca="false">IF(A50="","",IFERROR(VLOOKUP(C50,'Genus–family list'!$A$2:$B$400,2,FALSE()),"not in list"))</f>
        <v/>
      </c>
      <c r="E50" s="10" t="str">
        <f aca="false">IF(A50="","",IF(Results!$C$11=0,0,B50/Results!$C$11))</f>
        <v/>
      </c>
      <c r="F50" s="11" t="str">
        <f aca="false">IF(A50="","",B50+SUMIF('Planting plan'!$A$2:$A$201,A50,'Planting plan'!$B$2:$B$201)-SUMIF('Planting plan'!$A$2:$A$201,A50,'Planting plan'!$C$2:$C$201))</f>
        <v/>
      </c>
      <c r="G50" s="10" t="str">
        <f aca="false">IF(A50="","",IF(Results!$D$11=0,0,F50/Results!$D$11))</f>
        <v/>
      </c>
      <c r="H50" s="10" t="str">
        <f aca="false">IF(A50="","",IF(Results!$D$11=0,0,(SUMIF('Current trees'!$C$2:$C$501,C50,'Current trees'!$F$2:$F$501)+SUMIF('Planting plan'!$E$2:$E$201,C50,'Planting plan'!$H$2:$H$201))/Results!$D$11))</f>
        <v/>
      </c>
      <c r="I50" s="10" t="str">
        <f aca="false">IF(OR(A50="",D50="not in list"),"",IF(Results!$D$11=0,0,(SUMIF('Current trees'!$D$2:$D$501,D50,'Current trees'!$F$2:$F$501)+SUMIF('Planting plan'!$F$2:$F$201,D50,'Planting plan'!$H$2:$H$201))/Results!$D$11))</f>
        <v/>
      </c>
      <c r="J50" s="10" t="str">
        <f aca="false">IF(A50="","",IF(Results!$C$11=0,0,SUMIF('Current trees'!$C$2:$C$501,C50,'Current trees'!$B$2:$B$501)/Results!$C$11))</f>
        <v/>
      </c>
      <c r="K50" s="10" t="str">
        <f aca="false">IF(OR(A50="",D50="not in list"),"",IF(Results!$C$11=0,0,SUMIF('Current trees'!$D$2:$D$501,D50,'Current trees'!$B$2:$B$501)/Results!$C$11))</f>
        <v/>
      </c>
      <c r="L50" s="9" t="str">
        <f aca="false">IF(AND(A50="",B50=""),"",IF(A50="","Species name missing: these trees are not counted",IF(A50&lt;&gt;TRIM(A50),"Extra spaces in the species name: remove them",IF(OR(B50="",AND(B50&lt;&gt;"",IFERROR(OR(NOT(ISNUMBER(B50)),B50&lt;0,B50&lt;&gt;INT(B50)),TRUE()))),"Number of trees must be a whole number, 0 or more",IF(D50="not in list","Genus not in 'Genus–family list': add it",IF(COUNTIF($A$2:$A$501,A50)&gt;1,"Species listed more than once: combine the rows",IF(N(F50)&lt;0,"More trees removed than exist: check the planting plan","")))))))</f>
        <v/>
      </c>
    </row>
    <row r="51" customFormat="false" ht="15" hidden="false" customHeight="true" outlineLevel="0" collapsed="false">
      <c r="A51" s="7"/>
      <c r="B51" s="8"/>
      <c r="C51" s="9" t="str">
        <f aca="false">IF(A51="","",IFERROR(LEFT(TRIM(A51),FIND(" ",TRIM(A51))-1),TRIM(A51)))</f>
        <v/>
      </c>
      <c r="D51" s="9" t="str">
        <f aca="false">IF(A51="","",IFERROR(VLOOKUP(C51,'Genus–family list'!$A$2:$B$400,2,FALSE()),"not in list"))</f>
        <v/>
      </c>
      <c r="E51" s="10" t="str">
        <f aca="false">IF(A51="","",IF(Results!$C$11=0,0,B51/Results!$C$11))</f>
        <v/>
      </c>
      <c r="F51" s="11" t="str">
        <f aca="false">IF(A51="","",B51+SUMIF('Planting plan'!$A$2:$A$201,A51,'Planting plan'!$B$2:$B$201)-SUMIF('Planting plan'!$A$2:$A$201,A51,'Planting plan'!$C$2:$C$201))</f>
        <v/>
      </c>
      <c r="G51" s="10" t="str">
        <f aca="false">IF(A51="","",IF(Results!$D$11=0,0,F51/Results!$D$11))</f>
        <v/>
      </c>
      <c r="H51" s="10" t="str">
        <f aca="false">IF(A51="","",IF(Results!$D$11=0,0,(SUMIF('Current trees'!$C$2:$C$501,C51,'Current trees'!$F$2:$F$501)+SUMIF('Planting plan'!$E$2:$E$201,C51,'Planting plan'!$H$2:$H$201))/Results!$D$11))</f>
        <v/>
      </c>
      <c r="I51" s="10" t="str">
        <f aca="false">IF(OR(A51="",D51="not in list"),"",IF(Results!$D$11=0,0,(SUMIF('Current trees'!$D$2:$D$501,D51,'Current trees'!$F$2:$F$501)+SUMIF('Planting plan'!$F$2:$F$201,D51,'Planting plan'!$H$2:$H$201))/Results!$D$11))</f>
        <v/>
      </c>
      <c r="J51" s="10" t="str">
        <f aca="false">IF(A51="","",IF(Results!$C$11=0,0,SUMIF('Current trees'!$C$2:$C$501,C51,'Current trees'!$B$2:$B$501)/Results!$C$11))</f>
        <v/>
      </c>
      <c r="K51" s="10" t="str">
        <f aca="false">IF(OR(A51="",D51="not in list"),"",IF(Results!$C$11=0,0,SUMIF('Current trees'!$D$2:$D$501,D51,'Current trees'!$B$2:$B$501)/Results!$C$11))</f>
        <v/>
      </c>
      <c r="L51" s="9" t="str">
        <f aca="false">IF(AND(A51="",B51=""),"",IF(A51="","Species name missing: these trees are not counted",IF(A51&lt;&gt;TRIM(A51),"Extra spaces in the species name: remove them",IF(OR(B51="",AND(B51&lt;&gt;"",IFERROR(OR(NOT(ISNUMBER(B51)),B51&lt;0,B51&lt;&gt;INT(B51)),TRUE()))),"Number of trees must be a whole number, 0 or more",IF(D51="not in list","Genus not in 'Genus–family list': add it",IF(COUNTIF($A$2:$A$501,A51)&gt;1,"Species listed more than once: combine the rows",IF(N(F51)&lt;0,"More trees removed than exist: check the planting plan","")))))))</f>
        <v/>
      </c>
    </row>
    <row r="52" customFormat="false" ht="15" hidden="false" customHeight="true" outlineLevel="0" collapsed="false">
      <c r="A52" s="7"/>
      <c r="B52" s="8"/>
      <c r="C52" s="9" t="str">
        <f aca="false">IF(A52="","",IFERROR(LEFT(TRIM(A52),FIND(" ",TRIM(A52))-1),TRIM(A52)))</f>
        <v/>
      </c>
      <c r="D52" s="9" t="str">
        <f aca="false">IF(A52="","",IFERROR(VLOOKUP(C52,'Genus–family list'!$A$2:$B$400,2,FALSE()),"not in list"))</f>
        <v/>
      </c>
      <c r="E52" s="10" t="str">
        <f aca="false">IF(A52="","",IF(Results!$C$11=0,0,B52/Results!$C$11))</f>
        <v/>
      </c>
      <c r="F52" s="11" t="str">
        <f aca="false">IF(A52="","",B52+SUMIF('Planting plan'!$A$2:$A$201,A52,'Planting plan'!$B$2:$B$201)-SUMIF('Planting plan'!$A$2:$A$201,A52,'Planting plan'!$C$2:$C$201))</f>
        <v/>
      </c>
      <c r="G52" s="10" t="str">
        <f aca="false">IF(A52="","",IF(Results!$D$11=0,0,F52/Results!$D$11))</f>
        <v/>
      </c>
      <c r="H52" s="10" t="str">
        <f aca="false">IF(A52="","",IF(Results!$D$11=0,0,(SUMIF('Current trees'!$C$2:$C$501,C52,'Current trees'!$F$2:$F$501)+SUMIF('Planting plan'!$E$2:$E$201,C52,'Planting plan'!$H$2:$H$201))/Results!$D$11))</f>
        <v/>
      </c>
      <c r="I52" s="10" t="str">
        <f aca="false">IF(OR(A52="",D52="not in list"),"",IF(Results!$D$11=0,0,(SUMIF('Current trees'!$D$2:$D$501,D52,'Current trees'!$F$2:$F$501)+SUMIF('Planting plan'!$F$2:$F$201,D52,'Planting plan'!$H$2:$H$201))/Results!$D$11))</f>
        <v/>
      </c>
      <c r="J52" s="10" t="str">
        <f aca="false">IF(A52="","",IF(Results!$C$11=0,0,SUMIF('Current trees'!$C$2:$C$501,C52,'Current trees'!$B$2:$B$501)/Results!$C$11))</f>
        <v/>
      </c>
      <c r="K52" s="10" t="str">
        <f aca="false">IF(OR(A52="",D52="not in list"),"",IF(Results!$C$11=0,0,SUMIF('Current trees'!$D$2:$D$501,D52,'Current trees'!$B$2:$B$501)/Results!$C$11))</f>
        <v/>
      </c>
      <c r="L52" s="9" t="str">
        <f aca="false">IF(AND(A52="",B52=""),"",IF(A52="","Species name missing: these trees are not counted",IF(A52&lt;&gt;TRIM(A52),"Extra spaces in the species name: remove them",IF(OR(B52="",AND(B52&lt;&gt;"",IFERROR(OR(NOT(ISNUMBER(B52)),B52&lt;0,B52&lt;&gt;INT(B52)),TRUE()))),"Number of trees must be a whole number, 0 or more",IF(D52="not in list","Genus not in 'Genus–family list': add it",IF(COUNTIF($A$2:$A$501,A52)&gt;1,"Species listed more than once: combine the rows",IF(N(F52)&lt;0,"More trees removed than exist: check the planting plan","")))))))</f>
        <v/>
      </c>
    </row>
    <row r="53" customFormat="false" ht="15" hidden="false" customHeight="true" outlineLevel="0" collapsed="false">
      <c r="A53" s="7"/>
      <c r="B53" s="8"/>
      <c r="C53" s="9" t="str">
        <f aca="false">IF(A53="","",IFERROR(LEFT(TRIM(A53),FIND(" ",TRIM(A53))-1),TRIM(A53)))</f>
        <v/>
      </c>
      <c r="D53" s="9" t="str">
        <f aca="false">IF(A53="","",IFERROR(VLOOKUP(C53,'Genus–family list'!$A$2:$B$400,2,FALSE()),"not in list"))</f>
        <v/>
      </c>
      <c r="E53" s="10" t="str">
        <f aca="false">IF(A53="","",IF(Results!$C$11=0,0,B53/Results!$C$11))</f>
        <v/>
      </c>
      <c r="F53" s="11" t="str">
        <f aca="false">IF(A53="","",B53+SUMIF('Planting plan'!$A$2:$A$201,A53,'Planting plan'!$B$2:$B$201)-SUMIF('Planting plan'!$A$2:$A$201,A53,'Planting plan'!$C$2:$C$201))</f>
        <v/>
      </c>
      <c r="G53" s="10" t="str">
        <f aca="false">IF(A53="","",IF(Results!$D$11=0,0,F53/Results!$D$11))</f>
        <v/>
      </c>
      <c r="H53" s="10" t="str">
        <f aca="false">IF(A53="","",IF(Results!$D$11=0,0,(SUMIF('Current trees'!$C$2:$C$501,C53,'Current trees'!$F$2:$F$501)+SUMIF('Planting plan'!$E$2:$E$201,C53,'Planting plan'!$H$2:$H$201))/Results!$D$11))</f>
        <v/>
      </c>
      <c r="I53" s="10" t="str">
        <f aca="false">IF(OR(A53="",D53="not in list"),"",IF(Results!$D$11=0,0,(SUMIF('Current trees'!$D$2:$D$501,D53,'Current trees'!$F$2:$F$501)+SUMIF('Planting plan'!$F$2:$F$201,D53,'Planting plan'!$H$2:$H$201))/Results!$D$11))</f>
        <v/>
      </c>
      <c r="J53" s="10" t="str">
        <f aca="false">IF(A53="","",IF(Results!$C$11=0,0,SUMIF('Current trees'!$C$2:$C$501,C53,'Current trees'!$B$2:$B$501)/Results!$C$11))</f>
        <v/>
      </c>
      <c r="K53" s="10" t="str">
        <f aca="false">IF(OR(A53="",D53="not in list"),"",IF(Results!$C$11=0,0,SUMIF('Current trees'!$D$2:$D$501,D53,'Current trees'!$B$2:$B$501)/Results!$C$11))</f>
        <v/>
      </c>
      <c r="L53" s="9" t="str">
        <f aca="false">IF(AND(A53="",B53=""),"",IF(A53="","Species name missing: these trees are not counted",IF(A53&lt;&gt;TRIM(A53),"Extra spaces in the species name: remove them",IF(OR(B53="",AND(B53&lt;&gt;"",IFERROR(OR(NOT(ISNUMBER(B53)),B53&lt;0,B53&lt;&gt;INT(B53)),TRUE()))),"Number of trees must be a whole number, 0 or more",IF(D53="not in list","Genus not in 'Genus–family list': add it",IF(COUNTIF($A$2:$A$501,A53)&gt;1,"Species listed more than once: combine the rows",IF(N(F53)&lt;0,"More trees removed than exist: check the planting plan","")))))))</f>
        <v/>
      </c>
    </row>
    <row r="54" customFormat="false" ht="15" hidden="false" customHeight="true" outlineLevel="0" collapsed="false">
      <c r="A54" s="7"/>
      <c r="B54" s="8"/>
      <c r="C54" s="9" t="str">
        <f aca="false">IF(A54="","",IFERROR(LEFT(TRIM(A54),FIND(" ",TRIM(A54))-1),TRIM(A54)))</f>
        <v/>
      </c>
      <c r="D54" s="9" t="str">
        <f aca="false">IF(A54="","",IFERROR(VLOOKUP(C54,'Genus–family list'!$A$2:$B$400,2,FALSE()),"not in list"))</f>
        <v/>
      </c>
      <c r="E54" s="10" t="str">
        <f aca="false">IF(A54="","",IF(Results!$C$11=0,0,B54/Results!$C$11))</f>
        <v/>
      </c>
      <c r="F54" s="11" t="str">
        <f aca="false">IF(A54="","",B54+SUMIF('Planting plan'!$A$2:$A$201,A54,'Planting plan'!$B$2:$B$201)-SUMIF('Planting plan'!$A$2:$A$201,A54,'Planting plan'!$C$2:$C$201))</f>
        <v/>
      </c>
      <c r="G54" s="10" t="str">
        <f aca="false">IF(A54="","",IF(Results!$D$11=0,0,F54/Results!$D$11))</f>
        <v/>
      </c>
      <c r="H54" s="10" t="str">
        <f aca="false">IF(A54="","",IF(Results!$D$11=0,0,(SUMIF('Current trees'!$C$2:$C$501,C54,'Current trees'!$F$2:$F$501)+SUMIF('Planting plan'!$E$2:$E$201,C54,'Planting plan'!$H$2:$H$201))/Results!$D$11))</f>
        <v/>
      </c>
      <c r="I54" s="10" t="str">
        <f aca="false">IF(OR(A54="",D54="not in list"),"",IF(Results!$D$11=0,0,(SUMIF('Current trees'!$D$2:$D$501,D54,'Current trees'!$F$2:$F$501)+SUMIF('Planting plan'!$F$2:$F$201,D54,'Planting plan'!$H$2:$H$201))/Results!$D$11))</f>
        <v/>
      </c>
      <c r="J54" s="10" t="str">
        <f aca="false">IF(A54="","",IF(Results!$C$11=0,0,SUMIF('Current trees'!$C$2:$C$501,C54,'Current trees'!$B$2:$B$501)/Results!$C$11))</f>
        <v/>
      </c>
      <c r="K54" s="10" t="str">
        <f aca="false">IF(OR(A54="",D54="not in list"),"",IF(Results!$C$11=0,0,SUMIF('Current trees'!$D$2:$D$501,D54,'Current trees'!$B$2:$B$501)/Results!$C$11))</f>
        <v/>
      </c>
      <c r="L54" s="9" t="str">
        <f aca="false">IF(AND(A54="",B54=""),"",IF(A54="","Species name missing: these trees are not counted",IF(A54&lt;&gt;TRIM(A54),"Extra spaces in the species name: remove them",IF(OR(B54="",AND(B54&lt;&gt;"",IFERROR(OR(NOT(ISNUMBER(B54)),B54&lt;0,B54&lt;&gt;INT(B54)),TRUE()))),"Number of trees must be a whole number, 0 or more",IF(D54="not in list","Genus not in 'Genus–family list': add it",IF(COUNTIF($A$2:$A$501,A54)&gt;1,"Species listed more than once: combine the rows",IF(N(F54)&lt;0,"More trees removed than exist: check the planting plan","")))))))</f>
        <v/>
      </c>
    </row>
    <row r="55" customFormat="false" ht="15" hidden="false" customHeight="true" outlineLevel="0" collapsed="false">
      <c r="A55" s="7"/>
      <c r="B55" s="8"/>
      <c r="C55" s="9" t="str">
        <f aca="false">IF(A55="","",IFERROR(LEFT(TRIM(A55),FIND(" ",TRIM(A55))-1),TRIM(A55)))</f>
        <v/>
      </c>
      <c r="D55" s="9" t="str">
        <f aca="false">IF(A55="","",IFERROR(VLOOKUP(C55,'Genus–family list'!$A$2:$B$400,2,FALSE()),"not in list"))</f>
        <v/>
      </c>
      <c r="E55" s="10" t="str">
        <f aca="false">IF(A55="","",IF(Results!$C$11=0,0,B55/Results!$C$11))</f>
        <v/>
      </c>
      <c r="F55" s="11" t="str">
        <f aca="false">IF(A55="","",B55+SUMIF('Planting plan'!$A$2:$A$201,A55,'Planting plan'!$B$2:$B$201)-SUMIF('Planting plan'!$A$2:$A$201,A55,'Planting plan'!$C$2:$C$201))</f>
        <v/>
      </c>
      <c r="G55" s="10" t="str">
        <f aca="false">IF(A55="","",IF(Results!$D$11=0,0,F55/Results!$D$11))</f>
        <v/>
      </c>
      <c r="H55" s="10" t="str">
        <f aca="false">IF(A55="","",IF(Results!$D$11=0,0,(SUMIF('Current trees'!$C$2:$C$501,C55,'Current trees'!$F$2:$F$501)+SUMIF('Planting plan'!$E$2:$E$201,C55,'Planting plan'!$H$2:$H$201))/Results!$D$11))</f>
        <v/>
      </c>
      <c r="I55" s="10" t="str">
        <f aca="false">IF(OR(A55="",D55="not in list"),"",IF(Results!$D$11=0,0,(SUMIF('Current trees'!$D$2:$D$501,D55,'Current trees'!$F$2:$F$501)+SUMIF('Planting plan'!$F$2:$F$201,D55,'Planting plan'!$H$2:$H$201))/Results!$D$11))</f>
        <v/>
      </c>
      <c r="J55" s="10" t="str">
        <f aca="false">IF(A55="","",IF(Results!$C$11=0,0,SUMIF('Current trees'!$C$2:$C$501,C55,'Current trees'!$B$2:$B$501)/Results!$C$11))</f>
        <v/>
      </c>
      <c r="K55" s="10" t="str">
        <f aca="false">IF(OR(A55="",D55="not in list"),"",IF(Results!$C$11=0,0,SUMIF('Current trees'!$D$2:$D$501,D55,'Current trees'!$B$2:$B$501)/Results!$C$11))</f>
        <v/>
      </c>
      <c r="L55" s="9" t="str">
        <f aca="false">IF(AND(A55="",B55=""),"",IF(A55="","Species name missing: these trees are not counted",IF(A55&lt;&gt;TRIM(A55),"Extra spaces in the species name: remove them",IF(OR(B55="",AND(B55&lt;&gt;"",IFERROR(OR(NOT(ISNUMBER(B55)),B55&lt;0,B55&lt;&gt;INT(B55)),TRUE()))),"Number of trees must be a whole number, 0 or more",IF(D55="not in list","Genus not in 'Genus–family list': add it",IF(COUNTIF($A$2:$A$501,A55)&gt;1,"Species listed more than once: combine the rows",IF(N(F55)&lt;0,"More trees removed than exist: check the planting plan","")))))))</f>
        <v/>
      </c>
    </row>
    <row r="56" customFormat="false" ht="15" hidden="false" customHeight="true" outlineLevel="0" collapsed="false">
      <c r="A56" s="7"/>
      <c r="B56" s="8"/>
      <c r="C56" s="9" t="str">
        <f aca="false">IF(A56="","",IFERROR(LEFT(TRIM(A56),FIND(" ",TRIM(A56))-1),TRIM(A56)))</f>
        <v/>
      </c>
      <c r="D56" s="9" t="str">
        <f aca="false">IF(A56="","",IFERROR(VLOOKUP(C56,'Genus–family list'!$A$2:$B$400,2,FALSE()),"not in list"))</f>
        <v/>
      </c>
      <c r="E56" s="10" t="str">
        <f aca="false">IF(A56="","",IF(Results!$C$11=0,0,B56/Results!$C$11))</f>
        <v/>
      </c>
      <c r="F56" s="11" t="str">
        <f aca="false">IF(A56="","",B56+SUMIF('Planting plan'!$A$2:$A$201,A56,'Planting plan'!$B$2:$B$201)-SUMIF('Planting plan'!$A$2:$A$201,A56,'Planting plan'!$C$2:$C$201))</f>
        <v/>
      </c>
      <c r="G56" s="10" t="str">
        <f aca="false">IF(A56="","",IF(Results!$D$11=0,0,F56/Results!$D$11))</f>
        <v/>
      </c>
      <c r="H56" s="10" t="str">
        <f aca="false">IF(A56="","",IF(Results!$D$11=0,0,(SUMIF('Current trees'!$C$2:$C$501,C56,'Current trees'!$F$2:$F$501)+SUMIF('Planting plan'!$E$2:$E$201,C56,'Planting plan'!$H$2:$H$201))/Results!$D$11))</f>
        <v/>
      </c>
      <c r="I56" s="10" t="str">
        <f aca="false">IF(OR(A56="",D56="not in list"),"",IF(Results!$D$11=0,0,(SUMIF('Current trees'!$D$2:$D$501,D56,'Current trees'!$F$2:$F$501)+SUMIF('Planting plan'!$F$2:$F$201,D56,'Planting plan'!$H$2:$H$201))/Results!$D$11))</f>
        <v/>
      </c>
      <c r="J56" s="10" t="str">
        <f aca="false">IF(A56="","",IF(Results!$C$11=0,0,SUMIF('Current trees'!$C$2:$C$501,C56,'Current trees'!$B$2:$B$501)/Results!$C$11))</f>
        <v/>
      </c>
      <c r="K56" s="10" t="str">
        <f aca="false">IF(OR(A56="",D56="not in list"),"",IF(Results!$C$11=0,0,SUMIF('Current trees'!$D$2:$D$501,D56,'Current trees'!$B$2:$B$501)/Results!$C$11))</f>
        <v/>
      </c>
      <c r="L56" s="9" t="str">
        <f aca="false">IF(AND(A56="",B56=""),"",IF(A56="","Species name missing: these trees are not counted",IF(A56&lt;&gt;TRIM(A56),"Extra spaces in the species name: remove them",IF(OR(B56="",AND(B56&lt;&gt;"",IFERROR(OR(NOT(ISNUMBER(B56)),B56&lt;0,B56&lt;&gt;INT(B56)),TRUE()))),"Number of trees must be a whole number, 0 or more",IF(D56="not in list","Genus not in 'Genus–family list': add it",IF(COUNTIF($A$2:$A$501,A56)&gt;1,"Species listed more than once: combine the rows",IF(N(F56)&lt;0,"More trees removed than exist: check the planting plan","")))))))</f>
        <v/>
      </c>
    </row>
    <row r="57" customFormat="false" ht="15" hidden="false" customHeight="true" outlineLevel="0" collapsed="false">
      <c r="A57" s="7"/>
      <c r="B57" s="8"/>
      <c r="C57" s="9" t="str">
        <f aca="false">IF(A57="","",IFERROR(LEFT(TRIM(A57),FIND(" ",TRIM(A57))-1),TRIM(A57)))</f>
        <v/>
      </c>
      <c r="D57" s="9" t="str">
        <f aca="false">IF(A57="","",IFERROR(VLOOKUP(C57,'Genus–family list'!$A$2:$B$400,2,FALSE()),"not in list"))</f>
        <v/>
      </c>
      <c r="E57" s="10" t="str">
        <f aca="false">IF(A57="","",IF(Results!$C$11=0,0,B57/Results!$C$11))</f>
        <v/>
      </c>
      <c r="F57" s="11" t="str">
        <f aca="false">IF(A57="","",B57+SUMIF('Planting plan'!$A$2:$A$201,A57,'Planting plan'!$B$2:$B$201)-SUMIF('Planting plan'!$A$2:$A$201,A57,'Planting plan'!$C$2:$C$201))</f>
        <v/>
      </c>
      <c r="G57" s="10" t="str">
        <f aca="false">IF(A57="","",IF(Results!$D$11=0,0,F57/Results!$D$11))</f>
        <v/>
      </c>
      <c r="H57" s="10" t="str">
        <f aca="false">IF(A57="","",IF(Results!$D$11=0,0,(SUMIF('Current trees'!$C$2:$C$501,C57,'Current trees'!$F$2:$F$501)+SUMIF('Planting plan'!$E$2:$E$201,C57,'Planting plan'!$H$2:$H$201))/Results!$D$11))</f>
        <v/>
      </c>
      <c r="I57" s="10" t="str">
        <f aca="false">IF(OR(A57="",D57="not in list"),"",IF(Results!$D$11=0,0,(SUMIF('Current trees'!$D$2:$D$501,D57,'Current trees'!$F$2:$F$501)+SUMIF('Planting plan'!$F$2:$F$201,D57,'Planting plan'!$H$2:$H$201))/Results!$D$11))</f>
        <v/>
      </c>
      <c r="J57" s="10" t="str">
        <f aca="false">IF(A57="","",IF(Results!$C$11=0,0,SUMIF('Current trees'!$C$2:$C$501,C57,'Current trees'!$B$2:$B$501)/Results!$C$11))</f>
        <v/>
      </c>
      <c r="K57" s="10" t="str">
        <f aca="false">IF(OR(A57="",D57="not in list"),"",IF(Results!$C$11=0,0,SUMIF('Current trees'!$D$2:$D$501,D57,'Current trees'!$B$2:$B$501)/Results!$C$11))</f>
        <v/>
      </c>
      <c r="L57" s="9" t="str">
        <f aca="false">IF(AND(A57="",B57=""),"",IF(A57="","Species name missing: these trees are not counted",IF(A57&lt;&gt;TRIM(A57),"Extra spaces in the species name: remove them",IF(OR(B57="",AND(B57&lt;&gt;"",IFERROR(OR(NOT(ISNUMBER(B57)),B57&lt;0,B57&lt;&gt;INT(B57)),TRUE()))),"Number of trees must be a whole number, 0 or more",IF(D57="not in list","Genus not in 'Genus–family list': add it",IF(COUNTIF($A$2:$A$501,A57)&gt;1,"Species listed more than once: combine the rows",IF(N(F57)&lt;0,"More trees removed than exist: check the planting plan","")))))))</f>
        <v/>
      </c>
    </row>
    <row r="58" customFormat="false" ht="15" hidden="false" customHeight="true" outlineLevel="0" collapsed="false">
      <c r="A58" s="7"/>
      <c r="B58" s="8"/>
      <c r="C58" s="9" t="str">
        <f aca="false">IF(A58="","",IFERROR(LEFT(TRIM(A58),FIND(" ",TRIM(A58))-1),TRIM(A58)))</f>
        <v/>
      </c>
      <c r="D58" s="9" t="str">
        <f aca="false">IF(A58="","",IFERROR(VLOOKUP(C58,'Genus–family list'!$A$2:$B$400,2,FALSE()),"not in list"))</f>
        <v/>
      </c>
      <c r="E58" s="10" t="str">
        <f aca="false">IF(A58="","",IF(Results!$C$11=0,0,B58/Results!$C$11))</f>
        <v/>
      </c>
      <c r="F58" s="11" t="str">
        <f aca="false">IF(A58="","",B58+SUMIF('Planting plan'!$A$2:$A$201,A58,'Planting plan'!$B$2:$B$201)-SUMIF('Planting plan'!$A$2:$A$201,A58,'Planting plan'!$C$2:$C$201))</f>
        <v/>
      </c>
      <c r="G58" s="10" t="str">
        <f aca="false">IF(A58="","",IF(Results!$D$11=0,0,F58/Results!$D$11))</f>
        <v/>
      </c>
      <c r="H58" s="10" t="str">
        <f aca="false">IF(A58="","",IF(Results!$D$11=0,0,(SUMIF('Current trees'!$C$2:$C$501,C58,'Current trees'!$F$2:$F$501)+SUMIF('Planting plan'!$E$2:$E$201,C58,'Planting plan'!$H$2:$H$201))/Results!$D$11))</f>
        <v/>
      </c>
      <c r="I58" s="10" t="str">
        <f aca="false">IF(OR(A58="",D58="not in list"),"",IF(Results!$D$11=0,0,(SUMIF('Current trees'!$D$2:$D$501,D58,'Current trees'!$F$2:$F$501)+SUMIF('Planting plan'!$F$2:$F$201,D58,'Planting plan'!$H$2:$H$201))/Results!$D$11))</f>
        <v/>
      </c>
      <c r="J58" s="10" t="str">
        <f aca="false">IF(A58="","",IF(Results!$C$11=0,0,SUMIF('Current trees'!$C$2:$C$501,C58,'Current trees'!$B$2:$B$501)/Results!$C$11))</f>
        <v/>
      </c>
      <c r="K58" s="10" t="str">
        <f aca="false">IF(OR(A58="",D58="not in list"),"",IF(Results!$C$11=0,0,SUMIF('Current trees'!$D$2:$D$501,D58,'Current trees'!$B$2:$B$501)/Results!$C$11))</f>
        <v/>
      </c>
      <c r="L58" s="9" t="str">
        <f aca="false">IF(AND(A58="",B58=""),"",IF(A58="","Species name missing: these trees are not counted",IF(A58&lt;&gt;TRIM(A58),"Extra spaces in the species name: remove them",IF(OR(B58="",AND(B58&lt;&gt;"",IFERROR(OR(NOT(ISNUMBER(B58)),B58&lt;0,B58&lt;&gt;INT(B58)),TRUE()))),"Number of trees must be a whole number, 0 or more",IF(D58="not in list","Genus not in 'Genus–family list': add it",IF(COUNTIF($A$2:$A$501,A58)&gt;1,"Species listed more than once: combine the rows",IF(N(F58)&lt;0,"More trees removed than exist: check the planting plan","")))))))</f>
        <v/>
      </c>
    </row>
    <row r="59" customFormat="false" ht="15" hidden="false" customHeight="true" outlineLevel="0" collapsed="false">
      <c r="A59" s="7"/>
      <c r="B59" s="8"/>
      <c r="C59" s="9" t="str">
        <f aca="false">IF(A59="","",IFERROR(LEFT(TRIM(A59),FIND(" ",TRIM(A59))-1),TRIM(A59)))</f>
        <v/>
      </c>
      <c r="D59" s="9" t="str">
        <f aca="false">IF(A59="","",IFERROR(VLOOKUP(C59,'Genus–family list'!$A$2:$B$400,2,FALSE()),"not in list"))</f>
        <v/>
      </c>
      <c r="E59" s="10" t="str">
        <f aca="false">IF(A59="","",IF(Results!$C$11=0,0,B59/Results!$C$11))</f>
        <v/>
      </c>
      <c r="F59" s="11" t="str">
        <f aca="false">IF(A59="","",B59+SUMIF('Planting plan'!$A$2:$A$201,A59,'Planting plan'!$B$2:$B$201)-SUMIF('Planting plan'!$A$2:$A$201,A59,'Planting plan'!$C$2:$C$201))</f>
        <v/>
      </c>
      <c r="G59" s="10" t="str">
        <f aca="false">IF(A59="","",IF(Results!$D$11=0,0,F59/Results!$D$11))</f>
        <v/>
      </c>
      <c r="H59" s="10" t="str">
        <f aca="false">IF(A59="","",IF(Results!$D$11=0,0,(SUMIF('Current trees'!$C$2:$C$501,C59,'Current trees'!$F$2:$F$501)+SUMIF('Planting plan'!$E$2:$E$201,C59,'Planting plan'!$H$2:$H$201))/Results!$D$11))</f>
        <v/>
      </c>
      <c r="I59" s="10" t="str">
        <f aca="false">IF(OR(A59="",D59="not in list"),"",IF(Results!$D$11=0,0,(SUMIF('Current trees'!$D$2:$D$501,D59,'Current trees'!$F$2:$F$501)+SUMIF('Planting plan'!$F$2:$F$201,D59,'Planting plan'!$H$2:$H$201))/Results!$D$11))</f>
        <v/>
      </c>
      <c r="J59" s="10" t="str">
        <f aca="false">IF(A59="","",IF(Results!$C$11=0,0,SUMIF('Current trees'!$C$2:$C$501,C59,'Current trees'!$B$2:$B$501)/Results!$C$11))</f>
        <v/>
      </c>
      <c r="K59" s="10" t="str">
        <f aca="false">IF(OR(A59="",D59="not in list"),"",IF(Results!$C$11=0,0,SUMIF('Current trees'!$D$2:$D$501,D59,'Current trees'!$B$2:$B$501)/Results!$C$11))</f>
        <v/>
      </c>
      <c r="L59" s="9" t="str">
        <f aca="false">IF(AND(A59="",B59=""),"",IF(A59="","Species name missing: these trees are not counted",IF(A59&lt;&gt;TRIM(A59),"Extra spaces in the species name: remove them",IF(OR(B59="",AND(B59&lt;&gt;"",IFERROR(OR(NOT(ISNUMBER(B59)),B59&lt;0,B59&lt;&gt;INT(B59)),TRUE()))),"Number of trees must be a whole number, 0 or more",IF(D59="not in list","Genus not in 'Genus–family list': add it",IF(COUNTIF($A$2:$A$501,A59)&gt;1,"Species listed more than once: combine the rows",IF(N(F59)&lt;0,"More trees removed than exist: check the planting plan","")))))))</f>
        <v/>
      </c>
    </row>
    <row r="60" customFormat="false" ht="15" hidden="false" customHeight="true" outlineLevel="0" collapsed="false">
      <c r="A60" s="7"/>
      <c r="B60" s="8"/>
      <c r="C60" s="9" t="str">
        <f aca="false">IF(A60="","",IFERROR(LEFT(TRIM(A60),FIND(" ",TRIM(A60))-1),TRIM(A60)))</f>
        <v/>
      </c>
      <c r="D60" s="9" t="str">
        <f aca="false">IF(A60="","",IFERROR(VLOOKUP(C60,'Genus–family list'!$A$2:$B$400,2,FALSE()),"not in list"))</f>
        <v/>
      </c>
      <c r="E60" s="10" t="str">
        <f aca="false">IF(A60="","",IF(Results!$C$11=0,0,B60/Results!$C$11))</f>
        <v/>
      </c>
      <c r="F60" s="11" t="str">
        <f aca="false">IF(A60="","",B60+SUMIF('Planting plan'!$A$2:$A$201,A60,'Planting plan'!$B$2:$B$201)-SUMIF('Planting plan'!$A$2:$A$201,A60,'Planting plan'!$C$2:$C$201))</f>
        <v/>
      </c>
      <c r="G60" s="10" t="str">
        <f aca="false">IF(A60="","",IF(Results!$D$11=0,0,F60/Results!$D$11))</f>
        <v/>
      </c>
      <c r="H60" s="10" t="str">
        <f aca="false">IF(A60="","",IF(Results!$D$11=0,0,(SUMIF('Current trees'!$C$2:$C$501,C60,'Current trees'!$F$2:$F$501)+SUMIF('Planting plan'!$E$2:$E$201,C60,'Planting plan'!$H$2:$H$201))/Results!$D$11))</f>
        <v/>
      </c>
      <c r="I60" s="10" t="str">
        <f aca="false">IF(OR(A60="",D60="not in list"),"",IF(Results!$D$11=0,0,(SUMIF('Current trees'!$D$2:$D$501,D60,'Current trees'!$F$2:$F$501)+SUMIF('Planting plan'!$F$2:$F$201,D60,'Planting plan'!$H$2:$H$201))/Results!$D$11))</f>
        <v/>
      </c>
      <c r="J60" s="10" t="str">
        <f aca="false">IF(A60="","",IF(Results!$C$11=0,0,SUMIF('Current trees'!$C$2:$C$501,C60,'Current trees'!$B$2:$B$501)/Results!$C$11))</f>
        <v/>
      </c>
      <c r="K60" s="10" t="str">
        <f aca="false">IF(OR(A60="",D60="not in list"),"",IF(Results!$C$11=0,0,SUMIF('Current trees'!$D$2:$D$501,D60,'Current trees'!$B$2:$B$501)/Results!$C$11))</f>
        <v/>
      </c>
      <c r="L60" s="9" t="str">
        <f aca="false">IF(AND(A60="",B60=""),"",IF(A60="","Species name missing: these trees are not counted",IF(A60&lt;&gt;TRIM(A60),"Extra spaces in the species name: remove them",IF(OR(B60="",AND(B60&lt;&gt;"",IFERROR(OR(NOT(ISNUMBER(B60)),B60&lt;0,B60&lt;&gt;INT(B60)),TRUE()))),"Number of trees must be a whole number, 0 or more",IF(D60="not in list","Genus not in 'Genus–family list': add it",IF(COUNTIF($A$2:$A$501,A60)&gt;1,"Species listed more than once: combine the rows",IF(N(F60)&lt;0,"More trees removed than exist: check the planting plan","")))))))</f>
        <v/>
      </c>
    </row>
    <row r="61" customFormat="false" ht="15" hidden="false" customHeight="true" outlineLevel="0" collapsed="false">
      <c r="A61" s="7"/>
      <c r="B61" s="8"/>
      <c r="C61" s="9" t="str">
        <f aca="false">IF(A61="","",IFERROR(LEFT(TRIM(A61),FIND(" ",TRIM(A61))-1),TRIM(A61)))</f>
        <v/>
      </c>
      <c r="D61" s="9" t="str">
        <f aca="false">IF(A61="","",IFERROR(VLOOKUP(C61,'Genus–family list'!$A$2:$B$400,2,FALSE()),"not in list"))</f>
        <v/>
      </c>
      <c r="E61" s="10" t="str">
        <f aca="false">IF(A61="","",IF(Results!$C$11=0,0,B61/Results!$C$11))</f>
        <v/>
      </c>
      <c r="F61" s="11" t="str">
        <f aca="false">IF(A61="","",B61+SUMIF('Planting plan'!$A$2:$A$201,A61,'Planting plan'!$B$2:$B$201)-SUMIF('Planting plan'!$A$2:$A$201,A61,'Planting plan'!$C$2:$C$201))</f>
        <v/>
      </c>
      <c r="G61" s="10" t="str">
        <f aca="false">IF(A61="","",IF(Results!$D$11=0,0,F61/Results!$D$11))</f>
        <v/>
      </c>
      <c r="H61" s="10" t="str">
        <f aca="false">IF(A61="","",IF(Results!$D$11=0,0,(SUMIF('Current trees'!$C$2:$C$501,C61,'Current trees'!$F$2:$F$501)+SUMIF('Planting plan'!$E$2:$E$201,C61,'Planting plan'!$H$2:$H$201))/Results!$D$11))</f>
        <v/>
      </c>
      <c r="I61" s="10" t="str">
        <f aca="false">IF(OR(A61="",D61="not in list"),"",IF(Results!$D$11=0,0,(SUMIF('Current trees'!$D$2:$D$501,D61,'Current trees'!$F$2:$F$501)+SUMIF('Planting plan'!$F$2:$F$201,D61,'Planting plan'!$H$2:$H$201))/Results!$D$11))</f>
        <v/>
      </c>
      <c r="J61" s="10" t="str">
        <f aca="false">IF(A61="","",IF(Results!$C$11=0,0,SUMIF('Current trees'!$C$2:$C$501,C61,'Current trees'!$B$2:$B$501)/Results!$C$11))</f>
        <v/>
      </c>
      <c r="K61" s="10" t="str">
        <f aca="false">IF(OR(A61="",D61="not in list"),"",IF(Results!$C$11=0,0,SUMIF('Current trees'!$D$2:$D$501,D61,'Current trees'!$B$2:$B$501)/Results!$C$11))</f>
        <v/>
      </c>
      <c r="L61" s="9" t="str">
        <f aca="false">IF(AND(A61="",B61=""),"",IF(A61="","Species name missing: these trees are not counted",IF(A61&lt;&gt;TRIM(A61),"Extra spaces in the species name: remove them",IF(OR(B61="",AND(B61&lt;&gt;"",IFERROR(OR(NOT(ISNUMBER(B61)),B61&lt;0,B61&lt;&gt;INT(B61)),TRUE()))),"Number of trees must be a whole number, 0 or more",IF(D61="not in list","Genus not in 'Genus–family list': add it",IF(COUNTIF($A$2:$A$501,A61)&gt;1,"Species listed more than once: combine the rows",IF(N(F61)&lt;0,"More trees removed than exist: check the planting plan","")))))))</f>
        <v/>
      </c>
    </row>
    <row r="62" customFormat="false" ht="15" hidden="false" customHeight="true" outlineLevel="0" collapsed="false">
      <c r="A62" s="7"/>
      <c r="B62" s="8"/>
      <c r="C62" s="9" t="str">
        <f aca="false">IF(A62="","",IFERROR(LEFT(TRIM(A62),FIND(" ",TRIM(A62))-1),TRIM(A62)))</f>
        <v/>
      </c>
      <c r="D62" s="9" t="str">
        <f aca="false">IF(A62="","",IFERROR(VLOOKUP(C62,'Genus–family list'!$A$2:$B$400,2,FALSE()),"not in list"))</f>
        <v/>
      </c>
      <c r="E62" s="10" t="str">
        <f aca="false">IF(A62="","",IF(Results!$C$11=0,0,B62/Results!$C$11))</f>
        <v/>
      </c>
      <c r="F62" s="11" t="str">
        <f aca="false">IF(A62="","",B62+SUMIF('Planting plan'!$A$2:$A$201,A62,'Planting plan'!$B$2:$B$201)-SUMIF('Planting plan'!$A$2:$A$201,A62,'Planting plan'!$C$2:$C$201))</f>
        <v/>
      </c>
      <c r="G62" s="10" t="str">
        <f aca="false">IF(A62="","",IF(Results!$D$11=0,0,F62/Results!$D$11))</f>
        <v/>
      </c>
      <c r="H62" s="10" t="str">
        <f aca="false">IF(A62="","",IF(Results!$D$11=0,0,(SUMIF('Current trees'!$C$2:$C$501,C62,'Current trees'!$F$2:$F$501)+SUMIF('Planting plan'!$E$2:$E$201,C62,'Planting plan'!$H$2:$H$201))/Results!$D$11))</f>
        <v/>
      </c>
      <c r="I62" s="10" t="str">
        <f aca="false">IF(OR(A62="",D62="not in list"),"",IF(Results!$D$11=0,0,(SUMIF('Current trees'!$D$2:$D$501,D62,'Current trees'!$F$2:$F$501)+SUMIF('Planting plan'!$F$2:$F$201,D62,'Planting plan'!$H$2:$H$201))/Results!$D$11))</f>
        <v/>
      </c>
      <c r="J62" s="10" t="str">
        <f aca="false">IF(A62="","",IF(Results!$C$11=0,0,SUMIF('Current trees'!$C$2:$C$501,C62,'Current trees'!$B$2:$B$501)/Results!$C$11))</f>
        <v/>
      </c>
      <c r="K62" s="10" t="str">
        <f aca="false">IF(OR(A62="",D62="not in list"),"",IF(Results!$C$11=0,0,SUMIF('Current trees'!$D$2:$D$501,D62,'Current trees'!$B$2:$B$501)/Results!$C$11))</f>
        <v/>
      </c>
      <c r="L62" s="9" t="str">
        <f aca="false">IF(AND(A62="",B62=""),"",IF(A62="","Species name missing: these trees are not counted",IF(A62&lt;&gt;TRIM(A62),"Extra spaces in the species name: remove them",IF(OR(B62="",AND(B62&lt;&gt;"",IFERROR(OR(NOT(ISNUMBER(B62)),B62&lt;0,B62&lt;&gt;INT(B62)),TRUE()))),"Number of trees must be a whole number, 0 or more",IF(D62="not in list","Genus not in 'Genus–family list': add it",IF(COUNTIF($A$2:$A$501,A62)&gt;1,"Species listed more than once: combine the rows",IF(N(F62)&lt;0,"More trees removed than exist: check the planting plan","")))))))</f>
        <v/>
      </c>
    </row>
    <row r="63" customFormat="false" ht="15" hidden="false" customHeight="true" outlineLevel="0" collapsed="false">
      <c r="A63" s="7"/>
      <c r="B63" s="8"/>
      <c r="C63" s="9" t="str">
        <f aca="false">IF(A63="","",IFERROR(LEFT(TRIM(A63),FIND(" ",TRIM(A63))-1),TRIM(A63)))</f>
        <v/>
      </c>
      <c r="D63" s="9" t="str">
        <f aca="false">IF(A63="","",IFERROR(VLOOKUP(C63,'Genus–family list'!$A$2:$B$400,2,FALSE()),"not in list"))</f>
        <v/>
      </c>
      <c r="E63" s="10" t="str">
        <f aca="false">IF(A63="","",IF(Results!$C$11=0,0,B63/Results!$C$11))</f>
        <v/>
      </c>
      <c r="F63" s="11" t="str">
        <f aca="false">IF(A63="","",B63+SUMIF('Planting plan'!$A$2:$A$201,A63,'Planting plan'!$B$2:$B$201)-SUMIF('Planting plan'!$A$2:$A$201,A63,'Planting plan'!$C$2:$C$201))</f>
        <v/>
      </c>
      <c r="G63" s="10" t="str">
        <f aca="false">IF(A63="","",IF(Results!$D$11=0,0,F63/Results!$D$11))</f>
        <v/>
      </c>
      <c r="H63" s="10" t="str">
        <f aca="false">IF(A63="","",IF(Results!$D$11=0,0,(SUMIF('Current trees'!$C$2:$C$501,C63,'Current trees'!$F$2:$F$501)+SUMIF('Planting plan'!$E$2:$E$201,C63,'Planting plan'!$H$2:$H$201))/Results!$D$11))</f>
        <v/>
      </c>
      <c r="I63" s="10" t="str">
        <f aca="false">IF(OR(A63="",D63="not in list"),"",IF(Results!$D$11=0,0,(SUMIF('Current trees'!$D$2:$D$501,D63,'Current trees'!$F$2:$F$501)+SUMIF('Planting plan'!$F$2:$F$201,D63,'Planting plan'!$H$2:$H$201))/Results!$D$11))</f>
        <v/>
      </c>
      <c r="J63" s="10" t="str">
        <f aca="false">IF(A63="","",IF(Results!$C$11=0,0,SUMIF('Current trees'!$C$2:$C$501,C63,'Current trees'!$B$2:$B$501)/Results!$C$11))</f>
        <v/>
      </c>
      <c r="K63" s="10" t="str">
        <f aca="false">IF(OR(A63="",D63="not in list"),"",IF(Results!$C$11=0,0,SUMIF('Current trees'!$D$2:$D$501,D63,'Current trees'!$B$2:$B$501)/Results!$C$11))</f>
        <v/>
      </c>
      <c r="L63" s="9" t="str">
        <f aca="false">IF(AND(A63="",B63=""),"",IF(A63="","Species name missing: these trees are not counted",IF(A63&lt;&gt;TRIM(A63),"Extra spaces in the species name: remove them",IF(OR(B63="",AND(B63&lt;&gt;"",IFERROR(OR(NOT(ISNUMBER(B63)),B63&lt;0,B63&lt;&gt;INT(B63)),TRUE()))),"Number of trees must be a whole number, 0 or more",IF(D63="not in list","Genus not in 'Genus–family list': add it",IF(COUNTIF($A$2:$A$501,A63)&gt;1,"Species listed more than once: combine the rows",IF(N(F63)&lt;0,"More trees removed than exist: check the planting plan","")))))))</f>
        <v/>
      </c>
    </row>
    <row r="64" customFormat="false" ht="15" hidden="false" customHeight="true" outlineLevel="0" collapsed="false">
      <c r="A64" s="7"/>
      <c r="B64" s="8"/>
      <c r="C64" s="9" t="str">
        <f aca="false">IF(A64="","",IFERROR(LEFT(TRIM(A64),FIND(" ",TRIM(A64))-1),TRIM(A64)))</f>
        <v/>
      </c>
      <c r="D64" s="9" t="str">
        <f aca="false">IF(A64="","",IFERROR(VLOOKUP(C64,'Genus–family list'!$A$2:$B$400,2,FALSE()),"not in list"))</f>
        <v/>
      </c>
      <c r="E64" s="10" t="str">
        <f aca="false">IF(A64="","",IF(Results!$C$11=0,0,B64/Results!$C$11))</f>
        <v/>
      </c>
      <c r="F64" s="11" t="str">
        <f aca="false">IF(A64="","",B64+SUMIF('Planting plan'!$A$2:$A$201,A64,'Planting plan'!$B$2:$B$201)-SUMIF('Planting plan'!$A$2:$A$201,A64,'Planting plan'!$C$2:$C$201))</f>
        <v/>
      </c>
      <c r="G64" s="10" t="str">
        <f aca="false">IF(A64="","",IF(Results!$D$11=0,0,F64/Results!$D$11))</f>
        <v/>
      </c>
      <c r="H64" s="10" t="str">
        <f aca="false">IF(A64="","",IF(Results!$D$11=0,0,(SUMIF('Current trees'!$C$2:$C$501,C64,'Current trees'!$F$2:$F$501)+SUMIF('Planting plan'!$E$2:$E$201,C64,'Planting plan'!$H$2:$H$201))/Results!$D$11))</f>
        <v/>
      </c>
      <c r="I64" s="10" t="str">
        <f aca="false">IF(OR(A64="",D64="not in list"),"",IF(Results!$D$11=0,0,(SUMIF('Current trees'!$D$2:$D$501,D64,'Current trees'!$F$2:$F$501)+SUMIF('Planting plan'!$F$2:$F$201,D64,'Planting plan'!$H$2:$H$201))/Results!$D$11))</f>
        <v/>
      </c>
      <c r="J64" s="10" t="str">
        <f aca="false">IF(A64="","",IF(Results!$C$11=0,0,SUMIF('Current trees'!$C$2:$C$501,C64,'Current trees'!$B$2:$B$501)/Results!$C$11))</f>
        <v/>
      </c>
      <c r="K64" s="10" t="str">
        <f aca="false">IF(OR(A64="",D64="not in list"),"",IF(Results!$C$11=0,0,SUMIF('Current trees'!$D$2:$D$501,D64,'Current trees'!$B$2:$B$501)/Results!$C$11))</f>
        <v/>
      </c>
      <c r="L64" s="9" t="str">
        <f aca="false">IF(AND(A64="",B64=""),"",IF(A64="","Species name missing: these trees are not counted",IF(A64&lt;&gt;TRIM(A64),"Extra spaces in the species name: remove them",IF(OR(B64="",AND(B64&lt;&gt;"",IFERROR(OR(NOT(ISNUMBER(B64)),B64&lt;0,B64&lt;&gt;INT(B64)),TRUE()))),"Number of trees must be a whole number, 0 or more",IF(D64="not in list","Genus not in 'Genus–family list': add it",IF(COUNTIF($A$2:$A$501,A64)&gt;1,"Species listed more than once: combine the rows",IF(N(F64)&lt;0,"More trees removed than exist: check the planting plan","")))))))</f>
        <v/>
      </c>
    </row>
    <row r="65" customFormat="false" ht="15" hidden="false" customHeight="true" outlineLevel="0" collapsed="false">
      <c r="A65" s="7"/>
      <c r="B65" s="8"/>
      <c r="C65" s="9" t="str">
        <f aca="false">IF(A65="","",IFERROR(LEFT(TRIM(A65),FIND(" ",TRIM(A65))-1),TRIM(A65)))</f>
        <v/>
      </c>
      <c r="D65" s="9" t="str">
        <f aca="false">IF(A65="","",IFERROR(VLOOKUP(C65,'Genus–family list'!$A$2:$B$400,2,FALSE()),"not in list"))</f>
        <v/>
      </c>
      <c r="E65" s="10" t="str">
        <f aca="false">IF(A65="","",IF(Results!$C$11=0,0,B65/Results!$C$11))</f>
        <v/>
      </c>
      <c r="F65" s="11" t="str">
        <f aca="false">IF(A65="","",B65+SUMIF('Planting plan'!$A$2:$A$201,A65,'Planting plan'!$B$2:$B$201)-SUMIF('Planting plan'!$A$2:$A$201,A65,'Planting plan'!$C$2:$C$201))</f>
        <v/>
      </c>
      <c r="G65" s="10" t="str">
        <f aca="false">IF(A65="","",IF(Results!$D$11=0,0,F65/Results!$D$11))</f>
        <v/>
      </c>
      <c r="H65" s="10" t="str">
        <f aca="false">IF(A65="","",IF(Results!$D$11=0,0,(SUMIF('Current trees'!$C$2:$C$501,C65,'Current trees'!$F$2:$F$501)+SUMIF('Planting plan'!$E$2:$E$201,C65,'Planting plan'!$H$2:$H$201))/Results!$D$11))</f>
        <v/>
      </c>
      <c r="I65" s="10" t="str">
        <f aca="false">IF(OR(A65="",D65="not in list"),"",IF(Results!$D$11=0,0,(SUMIF('Current trees'!$D$2:$D$501,D65,'Current trees'!$F$2:$F$501)+SUMIF('Planting plan'!$F$2:$F$201,D65,'Planting plan'!$H$2:$H$201))/Results!$D$11))</f>
        <v/>
      </c>
      <c r="J65" s="10" t="str">
        <f aca="false">IF(A65="","",IF(Results!$C$11=0,0,SUMIF('Current trees'!$C$2:$C$501,C65,'Current trees'!$B$2:$B$501)/Results!$C$11))</f>
        <v/>
      </c>
      <c r="K65" s="10" t="str">
        <f aca="false">IF(OR(A65="",D65="not in list"),"",IF(Results!$C$11=0,0,SUMIF('Current trees'!$D$2:$D$501,D65,'Current trees'!$B$2:$B$501)/Results!$C$11))</f>
        <v/>
      </c>
      <c r="L65" s="9" t="str">
        <f aca="false">IF(AND(A65="",B65=""),"",IF(A65="","Species name missing: these trees are not counted",IF(A65&lt;&gt;TRIM(A65),"Extra spaces in the species name: remove them",IF(OR(B65="",AND(B65&lt;&gt;"",IFERROR(OR(NOT(ISNUMBER(B65)),B65&lt;0,B65&lt;&gt;INT(B65)),TRUE()))),"Number of trees must be a whole number, 0 or more",IF(D65="not in list","Genus not in 'Genus–family list': add it",IF(COUNTIF($A$2:$A$501,A65)&gt;1,"Species listed more than once: combine the rows",IF(N(F65)&lt;0,"More trees removed than exist: check the planting plan","")))))))</f>
        <v/>
      </c>
    </row>
    <row r="66" customFormat="false" ht="15" hidden="false" customHeight="true" outlineLevel="0" collapsed="false">
      <c r="A66" s="7"/>
      <c r="B66" s="8"/>
      <c r="C66" s="9" t="str">
        <f aca="false">IF(A66="","",IFERROR(LEFT(TRIM(A66),FIND(" ",TRIM(A66))-1),TRIM(A66)))</f>
        <v/>
      </c>
      <c r="D66" s="9" t="str">
        <f aca="false">IF(A66="","",IFERROR(VLOOKUP(C66,'Genus–family list'!$A$2:$B$400,2,FALSE()),"not in list"))</f>
        <v/>
      </c>
      <c r="E66" s="10" t="str">
        <f aca="false">IF(A66="","",IF(Results!$C$11=0,0,B66/Results!$C$11))</f>
        <v/>
      </c>
      <c r="F66" s="11" t="str">
        <f aca="false">IF(A66="","",B66+SUMIF('Planting plan'!$A$2:$A$201,A66,'Planting plan'!$B$2:$B$201)-SUMIF('Planting plan'!$A$2:$A$201,A66,'Planting plan'!$C$2:$C$201))</f>
        <v/>
      </c>
      <c r="G66" s="10" t="str">
        <f aca="false">IF(A66="","",IF(Results!$D$11=0,0,F66/Results!$D$11))</f>
        <v/>
      </c>
      <c r="H66" s="10" t="str">
        <f aca="false">IF(A66="","",IF(Results!$D$11=0,0,(SUMIF('Current trees'!$C$2:$C$501,C66,'Current trees'!$F$2:$F$501)+SUMIF('Planting plan'!$E$2:$E$201,C66,'Planting plan'!$H$2:$H$201))/Results!$D$11))</f>
        <v/>
      </c>
      <c r="I66" s="10" t="str">
        <f aca="false">IF(OR(A66="",D66="not in list"),"",IF(Results!$D$11=0,0,(SUMIF('Current trees'!$D$2:$D$501,D66,'Current trees'!$F$2:$F$501)+SUMIF('Planting plan'!$F$2:$F$201,D66,'Planting plan'!$H$2:$H$201))/Results!$D$11))</f>
        <v/>
      </c>
      <c r="J66" s="10" t="str">
        <f aca="false">IF(A66="","",IF(Results!$C$11=0,0,SUMIF('Current trees'!$C$2:$C$501,C66,'Current trees'!$B$2:$B$501)/Results!$C$11))</f>
        <v/>
      </c>
      <c r="K66" s="10" t="str">
        <f aca="false">IF(OR(A66="",D66="not in list"),"",IF(Results!$C$11=0,0,SUMIF('Current trees'!$D$2:$D$501,D66,'Current trees'!$B$2:$B$501)/Results!$C$11))</f>
        <v/>
      </c>
      <c r="L66" s="9" t="str">
        <f aca="false">IF(AND(A66="",B66=""),"",IF(A66="","Species name missing: these trees are not counted",IF(A66&lt;&gt;TRIM(A66),"Extra spaces in the species name: remove them",IF(OR(B66="",AND(B66&lt;&gt;"",IFERROR(OR(NOT(ISNUMBER(B66)),B66&lt;0,B66&lt;&gt;INT(B66)),TRUE()))),"Number of trees must be a whole number, 0 or more",IF(D66="not in list","Genus not in 'Genus–family list': add it",IF(COUNTIF($A$2:$A$501,A66)&gt;1,"Species listed more than once: combine the rows",IF(N(F66)&lt;0,"More trees removed than exist: check the planting plan","")))))))</f>
        <v/>
      </c>
    </row>
    <row r="67" customFormat="false" ht="15" hidden="false" customHeight="true" outlineLevel="0" collapsed="false">
      <c r="A67" s="7"/>
      <c r="B67" s="8"/>
      <c r="C67" s="9" t="str">
        <f aca="false">IF(A67="","",IFERROR(LEFT(TRIM(A67),FIND(" ",TRIM(A67))-1),TRIM(A67)))</f>
        <v/>
      </c>
      <c r="D67" s="9" t="str">
        <f aca="false">IF(A67="","",IFERROR(VLOOKUP(C67,'Genus–family list'!$A$2:$B$400,2,FALSE()),"not in list"))</f>
        <v/>
      </c>
      <c r="E67" s="10" t="str">
        <f aca="false">IF(A67="","",IF(Results!$C$11=0,0,B67/Results!$C$11))</f>
        <v/>
      </c>
      <c r="F67" s="11" t="str">
        <f aca="false">IF(A67="","",B67+SUMIF('Planting plan'!$A$2:$A$201,A67,'Planting plan'!$B$2:$B$201)-SUMIF('Planting plan'!$A$2:$A$201,A67,'Planting plan'!$C$2:$C$201))</f>
        <v/>
      </c>
      <c r="G67" s="10" t="str">
        <f aca="false">IF(A67="","",IF(Results!$D$11=0,0,F67/Results!$D$11))</f>
        <v/>
      </c>
      <c r="H67" s="10" t="str">
        <f aca="false">IF(A67="","",IF(Results!$D$11=0,0,(SUMIF('Current trees'!$C$2:$C$501,C67,'Current trees'!$F$2:$F$501)+SUMIF('Planting plan'!$E$2:$E$201,C67,'Planting plan'!$H$2:$H$201))/Results!$D$11))</f>
        <v/>
      </c>
      <c r="I67" s="10" t="str">
        <f aca="false">IF(OR(A67="",D67="not in list"),"",IF(Results!$D$11=0,0,(SUMIF('Current trees'!$D$2:$D$501,D67,'Current trees'!$F$2:$F$501)+SUMIF('Planting plan'!$F$2:$F$201,D67,'Planting plan'!$H$2:$H$201))/Results!$D$11))</f>
        <v/>
      </c>
      <c r="J67" s="10" t="str">
        <f aca="false">IF(A67="","",IF(Results!$C$11=0,0,SUMIF('Current trees'!$C$2:$C$501,C67,'Current trees'!$B$2:$B$501)/Results!$C$11))</f>
        <v/>
      </c>
      <c r="K67" s="10" t="str">
        <f aca="false">IF(OR(A67="",D67="not in list"),"",IF(Results!$C$11=0,0,SUMIF('Current trees'!$D$2:$D$501,D67,'Current trees'!$B$2:$B$501)/Results!$C$11))</f>
        <v/>
      </c>
      <c r="L67" s="9" t="str">
        <f aca="false">IF(AND(A67="",B67=""),"",IF(A67="","Species name missing: these trees are not counted",IF(A67&lt;&gt;TRIM(A67),"Extra spaces in the species name: remove them",IF(OR(B67="",AND(B67&lt;&gt;"",IFERROR(OR(NOT(ISNUMBER(B67)),B67&lt;0,B67&lt;&gt;INT(B67)),TRUE()))),"Number of trees must be a whole number, 0 or more",IF(D67="not in list","Genus not in 'Genus–family list': add it",IF(COUNTIF($A$2:$A$501,A67)&gt;1,"Species listed more than once: combine the rows",IF(N(F67)&lt;0,"More trees removed than exist: check the planting plan","")))))))</f>
        <v/>
      </c>
    </row>
    <row r="68" customFormat="false" ht="15" hidden="false" customHeight="true" outlineLevel="0" collapsed="false">
      <c r="A68" s="7"/>
      <c r="B68" s="8"/>
      <c r="C68" s="9" t="str">
        <f aca="false">IF(A68="","",IFERROR(LEFT(TRIM(A68),FIND(" ",TRIM(A68))-1),TRIM(A68)))</f>
        <v/>
      </c>
      <c r="D68" s="9" t="str">
        <f aca="false">IF(A68="","",IFERROR(VLOOKUP(C68,'Genus–family list'!$A$2:$B$400,2,FALSE()),"not in list"))</f>
        <v/>
      </c>
      <c r="E68" s="10" t="str">
        <f aca="false">IF(A68="","",IF(Results!$C$11=0,0,B68/Results!$C$11))</f>
        <v/>
      </c>
      <c r="F68" s="11" t="str">
        <f aca="false">IF(A68="","",B68+SUMIF('Planting plan'!$A$2:$A$201,A68,'Planting plan'!$B$2:$B$201)-SUMIF('Planting plan'!$A$2:$A$201,A68,'Planting plan'!$C$2:$C$201))</f>
        <v/>
      </c>
      <c r="G68" s="10" t="str">
        <f aca="false">IF(A68="","",IF(Results!$D$11=0,0,F68/Results!$D$11))</f>
        <v/>
      </c>
      <c r="H68" s="10" t="str">
        <f aca="false">IF(A68="","",IF(Results!$D$11=0,0,(SUMIF('Current trees'!$C$2:$C$501,C68,'Current trees'!$F$2:$F$501)+SUMIF('Planting plan'!$E$2:$E$201,C68,'Planting plan'!$H$2:$H$201))/Results!$D$11))</f>
        <v/>
      </c>
      <c r="I68" s="10" t="str">
        <f aca="false">IF(OR(A68="",D68="not in list"),"",IF(Results!$D$11=0,0,(SUMIF('Current trees'!$D$2:$D$501,D68,'Current trees'!$F$2:$F$501)+SUMIF('Planting plan'!$F$2:$F$201,D68,'Planting plan'!$H$2:$H$201))/Results!$D$11))</f>
        <v/>
      </c>
      <c r="J68" s="10" t="str">
        <f aca="false">IF(A68="","",IF(Results!$C$11=0,0,SUMIF('Current trees'!$C$2:$C$501,C68,'Current trees'!$B$2:$B$501)/Results!$C$11))</f>
        <v/>
      </c>
      <c r="K68" s="10" t="str">
        <f aca="false">IF(OR(A68="",D68="not in list"),"",IF(Results!$C$11=0,0,SUMIF('Current trees'!$D$2:$D$501,D68,'Current trees'!$B$2:$B$501)/Results!$C$11))</f>
        <v/>
      </c>
      <c r="L68" s="9" t="str">
        <f aca="false">IF(AND(A68="",B68=""),"",IF(A68="","Species name missing: these trees are not counted",IF(A68&lt;&gt;TRIM(A68),"Extra spaces in the species name: remove them",IF(OR(B68="",AND(B68&lt;&gt;"",IFERROR(OR(NOT(ISNUMBER(B68)),B68&lt;0,B68&lt;&gt;INT(B68)),TRUE()))),"Number of trees must be a whole number, 0 or more",IF(D68="not in list","Genus not in 'Genus–family list': add it",IF(COUNTIF($A$2:$A$501,A68)&gt;1,"Species listed more than once: combine the rows",IF(N(F68)&lt;0,"More trees removed than exist: check the planting plan","")))))))</f>
        <v/>
      </c>
    </row>
    <row r="69" customFormat="false" ht="15" hidden="false" customHeight="true" outlineLevel="0" collapsed="false">
      <c r="A69" s="7"/>
      <c r="B69" s="8"/>
      <c r="C69" s="9" t="str">
        <f aca="false">IF(A69="","",IFERROR(LEFT(TRIM(A69),FIND(" ",TRIM(A69))-1),TRIM(A69)))</f>
        <v/>
      </c>
      <c r="D69" s="9" t="str">
        <f aca="false">IF(A69="","",IFERROR(VLOOKUP(C69,'Genus–family list'!$A$2:$B$400,2,FALSE()),"not in list"))</f>
        <v/>
      </c>
      <c r="E69" s="10" t="str">
        <f aca="false">IF(A69="","",IF(Results!$C$11=0,0,B69/Results!$C$11))</f>
        <v/>
      </c>
      <c r="F69" s="11" t="str">
        <f aca="false">IF(A69="","",B69+SUMIF('Planting plan'!$A$2:$A$201,A69,'Planting plan'!$B$2:$B$201)-SUMIF('Planting plan'!$A$2:$A$201,A69,'Planting plan'!$C$2:$C$201))</f>
        <v/>
      </c>
      <c r="G69" s="10" t="str">
        <f aca="false">IF(A69="","",IF(Results!$D$11=0,0,F69/Results!$D$11))</f>
        <v/>
      </c>
      <c r="H69" s="10" t="str">
        <f aca="false">IF(A69="","",IF(Results!$D$11=0,0,(SUMIF('Current trees'!$C$2:$C$501,C69,'Current trees'!$F$2:$F$501)+SUMIF('Planting plan'!$E$2:$E$201,C69,'Planting plan'!$H$2:$H$201))/Results!$D$11))</f>
        <v/>
      </c>
      <c r="I69" s="10" t="str">
        <f aca="false">IF(OR(A69="",D69="not in list"),"",IF(Results!$D$11=0,0,(SUMIF('Current trees'!$D$2:$D$501,D69,'Current trees'!$F$2:$F$501)+SUMIF('Planting plan'!$F$2:$F$201,D69,'Planting plan'!$H$2:$H$201))/Results!$D$11))</f>
        <v/>
      </c>
      <c r="J69" s="10" t="str">
        <f aca="false">IF(A69="","",IF(Results!$C$11=0,0,SUMIF('Current trees'!$C$2:$C$501,C69,'Current trees'!$B$2:$B$501)/Results!$C$11))</f>
        <v/>
      </c>
      <c r="K69" s="10" t="str">
        <f aca="false">IF(OR(A69="",D69="not in list"),"",IF(Results!$C$11=0,0,SUMIF('Current trees'!$D$2:$D$501,D69,'Current trees'!$B$2:$B$501)/Results!$C$11))</f>
        <v/>
      </c>
      <c r="L69" s="9" t="str">
        <f aca="false">IF(AND(A69="",B69=""),"",IF(A69="","Species name missing: these trees are not counted",IF(A69&lt;&gt;TRIM(A69),"Extra spaces in the species name: remove them",IF(OR(B69="",AND(B69&lt;&gt;"",IFERROR(OR(NOT(ISNUMBER(B69)),B69&lt;0,B69&lt;&gt;INT(B69)),TRUE()))),"Number of trees must be a whole number, 0 or more",IF(D69="not in list","Genus not in 'Genus–family list': add it",IF(COUNTIF($A$2:$A$501,A69)&gt;1,"Species listed more than once: combine the rows",IF(N(F69)&lt;0,"More trees removed than exist: check the planting plan","")))))))</f>
        <v/>
      </c>
    </row>
    <row r="70" customFormat="false" ht="15" hidden="false" customHeight="true" outlineLevel="0" collapsed="false">
      <c r="A70" s="7"/>
      <c r="B70" s="8"/>
      <c r="C70" s="9" t="str">
        <f aca="false">IF(A70="","",IFERROR(LEFT(TRIM(A70),FIND(" ",TRIM(A70))-1),TRIM(A70)))</f>
        <v/>
      </c>
      <c r="D70" s="9" t="str">
        <f aca="false">IF(A70="","",IFERROR(VLOOKUP(C70,'Genus–family list'!$A$2:$B$400,2,FALSE()),"not in list"))</f>
        <v/>
      </c>
      <c r="E70" s="10" t="str">
        <f aca="false">IF(A70="","",IF(Results!$C$11=0,0,B70/Results!$C$11))</f>
        <v/>
      </c>
      <c r="F70" s="11" t="str">
        <f aca="false">IF(A70="","",B70+SUMIF('Planting plan'!$A$2:$A$201,A70,'Planting plan'!$B$2:$B$201)-SUMIF('Planting plan'!$A$2:$A$201,A70,'Planting plan'!$C$2:$C$201))</f>
        <v/>
      </c>
      <c r="G70" s="10" t="str">
        <f aca="false">IF(A70="","",IF(Results!$D$11=0,0,F70/Results!$D$11))</f>
        <v/>
      </c>
      <c r="H70" s="10" t="str">
        <f aca="false">IF(A70="","",IF(Results!$D$11=0,0,(SUMIF('Current trees'!$C$2:$C$501,C70,'Current trees'!$F$2:$F$501)+SUMIF('Planting plan'!$E$2:$E$201,C70,'Planting plan'!$H$2:$H$201))/Results!$D$11))</f>
        <v/>
      </c>
      <c r="I70" s="10" t="str">
        <f aca="false">IF(OR(A70="",D70="not in list"),"",IF(Results!$D$11=0,0,(SUMIF('Current trees'!$D$2:$D$501,D70,'Current trees'!$F$2:$F$501)+SUMIF('Planting plan'!$F$2:$F$201,D70,'Planting plan'!$H$2:$H$201))/Results!$D$11))</f>
        <v/>
      </c>
      <c r="J70" s="10" t="str">
        <f aca="false">IF(A70="","",IF(Results!$C$11=0,0,SUMIF('Current trees'!$C$2:$C$501,C70,'Current trees'!$B$2:$B$501)/Results!$C$11))</f>
        <v/>
      </c>
      <c r="K70" s="10" t="str">
        <f aca="false">IF(OR(A70="",D70="not in list"),"",IF(Results!$C$11=0,0,SUMIF('Current trees'!$D$2:$D$501,D70,'Current trees'!$B$2:$B$501)/Results!$C$11))</f>
        <v/>
      </c>
      <c r="L70" s="9" t="str">
        <f aca="false">IF(AND(A70="",B70=""),"",IF(A70="","Species name missing: these trees are not counted",IF(A70&lt;&gt;TRIM(A70),"Extra spaces in the species name: remove them",IF(OR(B70="",AND(B70&lt;&gt;"",IFERROR(OR(NOT(ISNUMBER(B70)),B70&lt;0,B70&lt;&gt;INT(B70)),TRUE()))),"Number of trees must be a whole number, 0 or more",IF(D70="not in list","Genus not in 'Genus–family list': add it",IF(COUNTIF($A$2:$A$501,A70)&gt;1,"Species listed more than once: combine the rows",IF(N(F70)&lt;0,"More trees removed than exist: check the planting plan","")))))))</f>
        <v/>
      </c>
    </row>
    <row r="71" customFormat="false" ht="15" hidden="false" customHeight="true" outlineLevel="0" collapsed="false">
      <c r="A71" s="7"/>
      <c r="B71" s="8"/>
      <c r="C71" s="9" t="str">
        <f aca="false">IF(A71="","",IFERROR(LEFT(TRIM(A71),FIND(" ",TRIM(A71))-1),TRIM(A71)))</f>
        <v/>
      </c>
      <c r="D71" s="9" t="str">
        <f aca="false">IF(A71="","",IFERROR(VLOOKUP(C71,'Genus–family list'!$A$2:$B$400,2,FALSE()),"not in list"))</f>
        <v/>
      </c>
      <c r="E71" s="10" t="str">
        <f aca="false">IF(A71="","",IF(Results!$C$11=0,0,B71/Results!$C$11))</f>
        <v/>
      </c>
      <c r="F71" s="11" t="str">
        <f aca="false">IF(A71="","",B71+SUMIF('Planting plan'!$A$2:$A$201,A71,'Planting plan'!$B$2:$B$201)-SUMIF('Planting plan'!$A$2:$A$201,A71,'Planting plan'!$C$2:$C$201))</f>
        <v/>
      </c>
      <c r="G71" s="10" t="str">
        <f aca="false">IF(A71="","",IF(Results!$D$11=0,0,F71/Results!$D$11))</f>
        <v/>
      </c>
      <c r="H71" s="10" t="str">
        <f aca="false">IF(A71="","",IF(Results!$D$11=0,0,(SUMIF('Current trees'!$C$2:$C$501,C71,'Current trees'!$F$2:$F$501)+SUMIF('Planting plan'!$E$2:$E$201,C71,'Planting plan'!$H$2:$H$201))/Results!$D$11))</f>
        <v/>
      </c>
      <c r="I71" s="10" t="str">
        <f aca="false">IF(OR(A71="",D71="not in list"),"",IF(Results!$D$11=0,0,(SUMIF('Current trees'!$D$2:$D$501,D71,'Current trees'!$F$2:$F$501)+SUMIF('Planting plan'!$F$2:$F$201,D71,'Planting plan'!$H$2:$H$201))/Results!$D$11))</f>
        <v/>
      </c>
      <c r="J71" s="10" t="str">
        <f aca="false">IF(A71="","",IF(Results!$C$11=0,0,SUMIF('Current trees'!$C$2:$C$501,C71,'Current trees'!$B$2:$B$501)/Results!$C$11))</f>
        <v/>
      </c>
      <c r="K71" s="10" t="str">
        <f aca="false">IF(OR(A71="",D71="not in list"),"",IF(Results!$C$11=0,0,SUMIF('Current trees'!$D$2:$D$501,D71,'Current trees'!$B$2:$B$501)/Results!$C$11))</f>
        <v/>
      </c>
      <c r="L71" s="9" t="str">
        <f aca="false">IF(AND(A71="",B71=""),"",IF(A71="","Species name missing: these trees are not counted",IF(A71&lt;&gt;TRIM(A71),"Extra spaces in the species name: remove them",IF(OR(B71="",AND(B71&lt;&gt;"",IFERROR(OR(NOT(ISNUMBER(B71)),B71&lt;0,B71&lt;&gt;INT(B71)),TRUE()))),"Number of trees must be a whole number, 0 or more",IF(D71="not in list","Genus not in 'Genus–family list': add it",IF(COUNTIF($A$2:$A$501,A71)&gt;1,"Species listed more than once: combine the rows",IF(N(F71)&lt;0,"More trees removed than exist: check the planting plan","")))))))</f>
        <v/>
      </c>
    </row>
    <row r="72" customFormat="false" ht="15" hidden="false" customHeight="true" outlineLevel="0" collapsed="false">
      <c r="A72" s="7"/>
      <c r="B72" s="8"/>
      <c r="C72" s="9" t="str">
        <f aca="false">IF(A72="","",IFERROR(LEFT(TRIM(A72),FIND(" ",TRIM(A72))-1),TRIM(A72)))</f>
        <v/>
      </c>
      <c r="D72" s="9" t="str">
        <f aca="false">IF(A72="","",IFERROR(VLOOKUP(C72,'Genus–family list'!$A$2:$B$400,2,FALSE()),"not in list"))</f>
        <v/>
      </c>
      <c r="E72" s="10" t="str">
        <f aca="false">IF(A72="","",IF(Results!$C$11=0,0,B72/Results!$C$11))</f>
        <v/>
      </c>
      <c r="F72" s="11" t="str">
        <f aca="false">IF(A72="","",B72+SUMIF('Planting plan'!$A$2:$A$201,A72,'Planting plan'!$B$2:$B$201)-SUMIF('Planting plan'!$A$2:$A$201,A72,'Planting plan'!$C$2:$C$201))</f>
        <v/>
      </c>
      <c r="G72" s="10" t="str">
        <f aca="false">IF(A72="","",IF(Results!$D$11=0,0,F72/Results!$D$11))</f>
        <v/>
      </c>
      <c r="H72" s="10" t="str">
        <f aca="false">IF(A72="","",IF(Results!$D$11=0,0,(SUMIF('Current trees'!$C$2:$C$501,C72,'Current trees'!$F$2:$F$501)+SUMIF('Planting plan'!$E$2:$E$201,C72,'Planting plan'!$H$2:$H$201))/Results!$D$11))</f>
        <v/>
      </c>
      <c r="I72" s="10" t="str">
        <f aca="false">IF(OR(A72="",D72="not in list"),"",IF(Results!$D$11=0,0,(SUMIF('Current trees'!$D$2:$D$501,D72,'Current trees'!$F$2:$F$501)+SUMIF('Planting plan'!$F$2:$F$201,D72,'Planting plan'!$H$2:$H$201))/Results!$D$11))</f>
        <v/>
      </c>
      <c r="J72" s="10" t="str">
        <f aca="false">IF(A72="","",IF(Results!$C$11=0,0,SUMIF('Current trees'!$C$2:$C$501,C72,'Current trees'!$B$2:$B$501)/Results!$C$11))</f>
        <v/>
      </c>
      <c r="K72" s="10" t="str">
        <f aca="false">IF(OR(A72="",D72="not in list"),"",IF(Results!$C$11=0,0,SUMIF('Current trees'!$D$2:$D$501,D72,'Current trees'!$B$2:$B$501)/Results!$C$11))</f>
        <v/>
      </c>
      <c r="L72" s="9" t="str">
        <f aca="false">IF(AND(A72="",B72=""),"",IF(A72="","Species name missing: these trees are not counted",IF(A72&lt;&gt;TRIM(A72),"Extra spaces in the species name: remove them",IF(OR(B72="",AND(B72&lt;&gt;"",IFERROR(OR(NOT(ISNUMBER(B72)),B72&lt;0,B72&lt;&gt;INT(B72)),TRUE()))),"Number of trees must be a whole number, 0 or more",IF(D72="not in list","Genus not in 'Genus–family list': add it",IF(COUNTIF($A$2:$A$501,A72)&gt;1,"Species listed more than once: combine the rows",IF(N(F72)&lt;0,"More trees removed than exist: check the planting plan","")))))))</f>
        <v/>
      </c>
    </row>
    <row r="73" customFormat="false" ht="15" hidden="false" customHeight="true" outlineLevel="0" collapsed="false">
      <c r="A73" s="7"/>
      <c r="B73" s="8"/>
      <c r="C73" s="9" t="str">
        <f aca="false">IF(A73="","",IFERROR(LEFT(TRIM(A73),FIND(" ",TRIM(A73))-1),TRIM(A73)))</f>
        <v/>
      </c>
      <c r="D73" s="9" t="str">
        <f aca="false">IF(A73="","",IFERROR(VLOOKUP(C73,'Genus–family list'!$A$2:$B$400,2,FALSE()),"not in list"))</f>
        <v/>
      </c>
      <c r="E73" s="10" t="str">
        <f aca="false">IF(A73="","",IF(Results!$C$11=0,0,B73/Results!$C$11))</f>
        <v/>
      </c>
      <c r="F73" s="11" t="str">
        <f aca="false">IF(A73="","",B73+SUMIF('Planting plan'!$A$2:$A$201,A73,'Planting plan'!$B$2:$B$201)-SUMIF('Planting plan'!$A$2:$A$201,A73,'Planting plan'!$C$2:$C$201))</f>
        <v/>
      </c>
      <c r="G73" s="10" t="str">
        <f aca="false">IF(A73="","",IF(Results!$D$11=0,0,F73/Results!$D$11))</f>
        <v/>
      </c>
      <c r="H73" s="10" t="str">
        <f aca="false">IF(A73="","",IF(Results!$D$11=0,0,(SUMIF('Current trees'!$C$2:$C$501,C73,'Current trees'!$F$2:$F$501)+SUMIF('Planting plan'!$E$2:$E$201,C73,'Planting plan'!$H$2:$H$201))/Results!$D$11))</f>
        <v/>
      </c>
      <c r="I73" s="10" t="str">
        <f aca="false">IF(OR(A73="",D73="not in list"),"",IF(Results!$D$11=0,0,(SUMIF('Current trees'!$D$2:$D$501,D73,'Current trees'!$F$2:$F$501)+SUMIF('Planting plan'!$F$2:$F$201,D73,'Planting plan'!$H$2:$H$201))/Results!$D$11))</f>
        <v/>
      </c>
      <c r="J73" s="10" t="str">
        <f aca="false">IF(A73="","",IF(Results!$C$11=0,0,SUMIF('Current trees'!$C$2:$C$501,C73,'Current trees'!$B$2:$B$501)/Results!$C$11))</f>
        <v/>
      </c>
      <c r="K73" s="10" t="str">
        <f aca="false">IF(OR(A73="",D73="not in list"),"",IF(Results!$C$11=0,0,SUMIF('Current trees'!$D$2:$D$501,D73,'Current trees'!$B$2:$B$501)/Results!$C$11))</f>
        <v/>
      </c>
      <c r="L73" s="9" t="str">
        <f aca="false">IF(AND(A73="",B73=""),"",IF(A73="","Species name missing: these trees are not counted",IF(A73&lt;&gt;TRIM(A73),"Extra spaces in the species name: remove them",IF(OR(B73="",AND(B73&lt;&gt;"",IFERROR(OR(NOT(ISNUMBER(B73)),B73&lt;0,B73&lt;&gt;INT(B73)),TRUE()))),"Number of trees must be a whole number, 0 or more",IF(D73="not in list","Genus not in 'Genus–family list': add it",IF(COUNTIF($A$2:$A$501,A73)&gt;1,"Species listed more than once: combine the rows",IF(N(F73)&lt;0,"More trees removed than exist: check the planting plan","")))))))</f>
        <v/>
      </c>
    </row>
    <row r="74" customFormat="false" ht="15" hidden="false" customHeight="true" outlineLevel="0" collapsed="false">
      <c r="A74" s="7"/>
      <c r="B74" s="8"/>
      <c r="C74" s="9" t="str">
        <f aca="false">IF(A74="","",IFERROR(LEFT(TRIM(A74),FIND(" ",TRIM(A74))-1),TRIM(A74)))</f>
        <v/>
      </c>
      <c r="D74" s="9" t="str">
        <f aca="false">IF(A74="","",IFERROR(VLOOKUP(C74,'Genus–family list'!$A$2:$B$400,2,FALSE()),"not in list"))</f>
        <v/>
      </c>
      <c r="E74" s="10" t="str">
        <f aca="false">IF(A74="","",IF(Results!$C$11=0,0,B74/Results!$C$11))</f>
        <v/>
      </c>
      <c r="F74" s="11" t="str">
        <f aca="false">IF(A74="","",B74+SUMIF('Planting plan'!$A$2:$A$201,A74,'Planting plan'!$B$2:$B$201)-SUMIF('Planting plan'!$A$2:$A$201,A74,'Planting plan'!$C$2:$C$201))</f>
        <v/>
      </c>
      <c r="G74" s="10" t="str">
        <f aca="false">IF(A74="","",IF(Results!$D$11=0,0,F74/Results!$D$11))</f>
        <v/>
      </c>
      <c r="H74" s="10" t="str">
        <f aca="false">IF(A74="","",IF(Results!$D$11=0,0,(SUMIF('Current trees'!$C$2:$C$501,C74,'Current trees'!$F$2:$F$501)+SUMIF('Planting plan'!$E$2:$E$201,C74,'Planting plan'!$H$2:$H$201))/Results!$D$11))</f>
        <v/>
      </c>
      <c r="I74" s="10" t="str">
        <f aca="false">IF(OR(A74="",D74="not in list"),"",IF(Results!$D$11=0,0,(SUMIF('Current trees'!$D$2:$D$501,D74,'Current trees'!$F$2:$F$501)+SUMIF('Planting plan'!$F$2:$F$201,D74,'Planting plan'!$H$2:$H$201))/Results!$D$11))</f>
        <v/>
      </c>
      <c r="J74" s="10" t="str">
        <f aca="false">IF(A74="","",IF(Results!$C$11=0,0,SUMIF('Current trees'!$C$2:$C$501,C74,'Current trees'!$B$2:$B$501)/Results!$C$11))</f>
        <v/>
      </c>
      <c r="K74" s="10" t="str">
        <f aca="false">IF(OR(A74="",D74="not in list"),"",IF(Results!$C$11=0,0,SUMIF('Current trees'!$D$2:$D$501,D74,'Current trees'!$B$2:$B$501)/Results!$C$11))</f>
        <v/>
      </c>
      <c r="L74" s="9" t="str">
        <f aca="false">IF(AND(A74="",B74=""),"",IF(A74="","Species name missing: these trees are not counted",IF(A74&lt;&gt;TRIM(A74),"Extra spaces in the species name: remove them",IF(OR(B74="",AND(B74&lt;&gt;"",IFERROR(OR(NOT(ISNUMBER(B74)),B74&lt;0,B74&lt;&gt;INT(B74)),TRUE()))),"Number of trees must be a whole number, 0 or more",IF(D74="not in list","Genus not in 'Genus–family list': add it",IF(COUNTIF($A$2:$A$501,A74)&gt;1,"Species listed more than once: combine the rows",IF(N(F74)&lt;0,"More trees removed than exist: check the planting plan","")))))))</f>
        <v/>
      </c>
    </row>
    <row r="75" customFormat="false" ht="15" hidden="false" customHeight="true" outlineLevel="0" collapsed="false">
      <c r="A75" s="7"/>
      <c r="B75" s="8"/>
      <c r="C75" s="9" t="str">
        <f aca="false">IF(A75="","",IFERROR(LEFT(TRIM(A75),FIND(" ",TRIM(A75))-1),TRIM(A75)))</f>
        <v/>
      </c>
      <c r="D75" s="9" t="str">
        <f aca="false">IF(A75="","",IFERROR(VLOOKUP(C75,'Genus–family list'!$A$2:$B$400,2,FALSE()),"not in list"))</f>
        <v/>
      </c>
      <c r="E75" s="10" t="str">
        <f aca="false">IF(A75="","",IF(Results!$C$11=0,0,B75/Results!$C$11))</f>
        <v/>
      </c>
      <c r="F75" s="11" t="str">
        <f aca="false">IF(A75="","",B75+SUMIF('Planting plan'!$A$2:$A$201,A75,'Planting plan'!$B$2:$B$201)-SUMIF('Planting plan'!$A$2:$A$201,A75,'Planting plan'!$C$2:$C$201))</f>
        <v/>
      </c>
      <c r="G75" s="10" t="str">
        <f aca="false">IF(A75="","",IF(Results!$D$11=0,0,F75/Results!$D$11))</f>
        <v/>
      </c>
      <c r="H75" s="10" t="str">
        <f aca="false">IF(A75="","",IF(Results!$D$11=0,0,(SUMIF('Current trees'!$C$2:$C$501,C75,'Current trees'!$F$2:$F$501)+SUMIF('Planting plan'!$E$2:$E$201,C75,'Planting plan'!$H$2:$H$201))/Results!$D$11))</f>
        <v/>
      </c>
      <c r="I75" s="10" t="str">
        <f aca="false">IF(OR(A75="",D75="not in list"),"",IF(Results!$D$11=0,0,(SUMIF('Current trees'!$D$2:$D$501,D75,'Current trees'!$F$2:$F$501)+SUMIF('Planting plan'!$F$2:$F$201,D75,'Planting plan'!$H$2:$H$201))/Results!$D$11))</f>
        <v/>
      </c>
      <c r="J75" s="10" t="str">
        <f aca="false">IF(A75="","",IF(Results!$C$11=0,0,SUMIF('Current trees'!$C$2:$C$501,C75,'Current trees'!$B$2:$B$501)/Results!$C$11))</f>
        <v/>
      </c>
      <c r="K75" s="10" t="str">
        <f aca="false">IF(OR(A75="",D75="not in list"),"",IF(Results!$C$11=0,0,SUMIF('Current trees'!$D$2:$D$501,D75,'Current trees'!$B$2:$B$501)/Results!$C$11))</f>
        <v/>
      </c>
      <c r="L75" s="9" t="str">
        <f aca="false">IF(AND(A75="",B75=""),"",IF(A75="","Species name missing: these trees are not counted",IF(A75&lt;&gt;TRIM(A75),"Extra spaces in the species name: remove them",IF(OR(B75="",AND(B75&lt;&gt;"",IFERROR(OR(NOT(ISNUMBER(B75)),B75&lt;0,B75&lt;&gt;INT(B75)),TRUE()))),"Number of trees must be a whole number, 0 or more",IF(D75="not in list","Genus not in 'Genus–family list': add it",IF(COUNTIF($A$2:$A$501,A75)&gt;1,"Species listed more than once: combine the rows",IF(N(F75)&lt;0,"More trees removed than exist: check the planting plan","")))))))</f>
        <v/>
      </c>
    </row>
    <row r="76" customFormat="false" ht="15" hidden="false" customHeight="true" outlineLevel="0" collapsed="false">
      <c r="A76" s="7"/>
      <c r="B76" s="8"/>
      <c r="C76" s="9" t="str">
        <f aca="false">IF(A76="","",IFERROR(LEFT(TRIM(A76),FIND(" ",TRIM(A76))-1),TRIM(A76)))</f>
        <v/>
      </c>
      <c r="D76" s="9" t="str">
        <f aca="false">IF(A76="","",IFERROR(VLOOKUP(C76,'Genus–family list'!$A$2:$B$400,2,FALSE()),"not in list"))</f>
        <v/>
      </c>
      <c r="E76" s="10" t="str">
        <f aca="false">IF(A76="","",IF(Results!$C$11=0,0,B76/Results!$C$11))</f>
        <v/>
      </c>
      <c r="F76" s="11" t="str">
        <f aca="false">IF(A76="","",B76+SUMIF('Planting plan'!$A$2:$A$201,A76,'Planting plan'!$B$2:$B$201)-SUMIF('Planting plan'!$A$2:$A$201,A76,'Planting plan'!$C$2:$C$201))</f>
        <v/>
      </c>
      <c r="G76" s="10" t="str">
        <f aca="false">IF(A76="","",IF(Results!$D$11=0,0,F76/Results!$D$11))</f>
        <v/>
      </c>
      <c r="H76" s="10" t="str">
        <f aca="false">IF(A76="","",IF(Results!$D$11=0,0,(SUMIF('Current trees'!$C$2:$C$501,C76,'Current trees'!$F$2:$F$501)+SUMIF('Planting plan'!$E$2:$E$201,C76,'Planting plan'!$H$2:$H$201))/Results!$D$11))</f>
        <v/>
      </c>
      <c r="I76" s="10" t="str">
        <f aca="false">IF(OR(A76="",D76="not in list"),"",IF(Results!$D$11=0,0,(SUMIF('Current trees'!$D$2:$D$501,D76,'Current trees'!$F$2:$F$501)+SUMIF('Planting plan'!$F$2:$F$201,D76,'Planting plan'!$H$2:$H$201))/Results!$D$11))</f>
        <v/>
      </c>
      <c r="J76" s="10" t="str">
        <f aca="false">IF(A76="","",IF(Results!$C$11=0,0,SUMIF('Current trees'!$C$2:$C$501,C76,'Current trees'!$B$2:$B$501)/Results!$C$11))</f>
        <v/>
      </c>
      <c r="K76" s="10" t="str">
        <f aca="false">IF(OR(A76="",D76="not in list"),"",IF(Results!$C$11=0,0,SUMIF('Current trees'!$D$2:$D$501,D76,'Current trees'!$B$2:$B$501)/Results!$C$11))</f>
        <v/>
      </c>
      <c r="L76" s="9" t="str">
        <f aca="false">IF(AND(A76="",B76=""),"",IF(A76="","Species name missing: these trees are not counted",IF(A76&lt;&gt;TRIM(A76),"Extra spaces in the species name: remove them",IF(OR(B76="",AND(B76&lt;&gt;"",IFERROR(OR(NOT(ISNUMBER(B76)),B76&lt;0,B76&lt;&gt;INT(B76)),TRUE()))),"Number of trees must be a whole number, 0 or more",IF(D76="not in list","Genus not in 'Genus–family list': add it",IF(COUNTIF($A$2:$A$501,A76)&gt;1,"Species listed more than once: combine the rows",IF(N(F76)&lt;0,"More trees removed than exist: check the planting plan","")))))))</f>
        <v/>
      </c>
    </row>
    <row r="77" customFormat="false" ht="15" hidden="false" customHeight="true" outlineLevel="0" collapsed="false">
      <c r="A77" s="7"/>
      <c r="B77" s="8"/>
      <c r="C77" s="9" t="str">
        <f aca="false">IF(A77="","",IFERROR(LEFT(TRIM(A77),FIND(" ",TRIM(A77))-1),TRIM(A77)))</f>
        <v/>
      </c>
      <c r="D77" s="9" t="str">
        <f aca="false">IF(A77="","",IFERROR(VLOOKUP(C77,'Genus–family list'!$A$2:$B$400,2,FALSE()),"not in list"))</f>
        <v/>
      </c>
      <c r="E77" s="10" t="str">
        <f aca="false">IF(A77="","",IF(Results!$C$11=0,0,B77/Results!$C$11))</f>
        <v/>
      </c>
      <c r="F77" s="11" t="str">
        <f aca="false">IF(A77="","",B77+SUMIF('Planting plan'!$A$2:$A$201,A77,'Planting plan'!$B$2:$B$201)-SUMIF('Planting plan'!$A$2:$A$201,A77,'Planting plan'!$C$2:$C$201))</f>
        <v/>
      </c>
      <c r="G77" s="10" t="str">
        <f aca="false">IF(A77="","",IF(Results!$D$11=0,0,F77/Results!$D$11))</f>
        <v/>
      </c>
      <c r="H77" s="10" t="str">
        <f aca="false">IF(A77="","",IF(Results!$D$11=0,0,(SUMIF('Current trees'!$C$2:$C$501,C77,'Current trees'!$F$2:$F$501)+SUMIF('Planting plan'!$E$2:$E$201,C77,'Planting plan'!$H$2:$H$201))/Results!$D$11))</f>
        <v/>
      </c>
      <c r="I77" s="10" t="str">
        <f aca="false">IF(OR(A77="",D77="not in list"),"",IF(Results!$D$11=0,0,(SUMIF('Current trees'!$D$2:$D$501,D77,'Current trees'!$F$2:$F$501)+SUMIF('Planting plan'!$F$2:$F$201,D77,'Planting plan'!$H$2:$H$201))/Results!$D$11))</f>
        <v/>
      </c>
      <c r="J77" s="10" t="str">
        <f aca="false">IF(A77="","",IF(Results!$C$11=0,0,SUMIF('Current trees'!$C$2:$C$501,C77,'Current trees'!$B$2:$B$501)/Results!$C$11))</f>
        <v/>
      </c>
      <c r="K77" s="10" t="str">
        <f aca="false">IF(OR(A77="",D77="not in list"),"",IF(Results!$C$11=0,0,SUMIF('Current trees'!$D$2:$D$501,D77,'Current trees'!$B$2:$B$501)/Results!$C$11))</f>
        <v/>
      </c>
      <c r="L77" s="9" t="str">
        <f aca="false">IF(AND(A77="",B77=""),"",IF(A77="","Species name missing: these trees are not counted",IF(A77&lt;&gt;TRIM(A77),"Extra spaces in the species name: remove them",IF(OR(B77="",AND(B77&lt;&gt;"",IFERROR(OR(NOT(ISNUMBER(B77)),B77&lt;0,B77&lt;&gt;INT(B77)),TRUE()))),"Number of trees must be a whole number, 0 or more",IF(D77="not in list","Genus not in 'Genus–family list': add it",IF(COUNTIF($A$2:$A$501,A77)&gt;1,"Species listed more than once: combine the rows",IF(N(F77)&lt;0,"More trees removed than exist: check the planting plan","")))))))</f>
        <v/>
      </c>
    </row>
    <row r="78" customFormat="false" ht="15" hidden="false" customHeight="true" outlineLevel="0" collapsed="false">
      <c r="A78" s="7"/>
      <c r="B78" s="8"/>
      <c r="C78" s="9" t="str">
        <f aca="false">IF(A78="","",IFERROR(LEFT(TRIM(A78),FIND(" ",TRIM(A78))-1),TRIM(A78)))</f>
        <v/>
      </c>
      <c r="D78" s="9" t="str">
        <f aca="false">IF(A78="","",IFERROR(VLOOKUP(C78,'Genus–family list'!$A$2:$B$400,2,FALSE()),"not in list"))</f>
        <v/>
      </c>
      <c r="E78" s="10" t="str">
        <f aca="false">IF(A78="","",IF(Results!$C$11=0,0,B78/Results!$C$11))</f>
        <v/>
      </c>
      <c r="F78" s="11" t="str">
        <f aca="false">IF(A78="","",B78+SUMIF('Planting plan'!$A$2:$A$201,A78,'Planting plan'!$B$2:$B$201)-SUMIF('Planting plan'!$A$2:$A$201,A78,'Planting plan'!$C$2:$C$201))</f>
        <v/>
      </c>
      <c r="G78" s="10" t="str">
        <f aca="false">IF(A78="","",IF(Results!$D$11=0,0,F78/Results!$D$11))</f>
        <v/>
      </c>
      <c r="H78" s="10" t="str">
        <f aca="false">IF(A78="","",IF(Results!$D$11=0,0,(SUMIF('Current trees'!$C$2:$C$501,C78,'Current trees'!$F$2:$F$501)+SUMIF('Planting plan'!$E$2:$E$201,C78,'Planting plan'!$H$2:$H$201))/Results!$D$11))</f>
        <v/>
      </c>
      <c r="I78" s="10" t="str">
        <f aca="false">IF(OR(A78="",D78="not in list"),"",IF(Results!$D$11=0,0,(SUMIF('Current trees'!$D$2:$D$501,D78,'Current trees'!$F$2:$F$501)+SUMIF('Planting plan'!$F$2:$F$201,D78,'Planting plan'!$H$2:$H$201))/Results!$D$11))</f>
        <v/>
      </c>
      <c r="J78" s="10" t="str">
        <f aca="false">IF(A78="","",IF(Results!$C$11=0,0,SUMIF('Current trees'!$C$2:$C$501,C78,'Current trees'!$B$2:$B$501)/Results!$C$11))</f>
        <v/>
      </c>
      <c r="K78" s="10" t="str">
        <f aca="false">IF(OR(A78="",D78="not in list"),"",IF(Results!$C$11=0,0,SUMIF('Current trees'!$D$2:$D$501,D78,'Current trees'!$B$2:$B$501)/Results!$C$11))</f>
        <v/>
      </c>
      <c r="L78" s="9" t="str">
        <f aca="false">IF(AND(A78="",B78=""),"",IF(A78="","Species name missing: these trees are not counted",IF(A78&lt;&gt;TRIM(A78),"Extra spaces in the species name: remove them",IF(OR(B78="",AND(B78&lt;&gt;"",IFERROR(OR(NOT(ISNUMBER(B78)),B78&lt;0,B78&lt;&gt;INT(B78)),TRUE()))),"Number of trees must be a whole number, 0 or more",IF(D78="not in list","Genus not in 'Genus–family list': add it",IF(COUNTIF($A$2:$A$501,A78)&gt;1,"Species listed more than once: combine the rows",IF(N(F78)&lt;0,"More trees removed than exist: check the planting plan","")))))))</f>
        <v/>
      </c>
    </row>
    <row r="79" customFormat="false" ht="15" hidden="false" customHeight="true" outlineLevel="0" collapsed="false">
      <c r="A79" s="7"/>
      <c r="B79" s="8"/>
      <c r="C79" s="9" t="str">
        <f aca="false">IF(A79="","",IFERROR(LEFT(TRIM(A79),FIND(" ",TRIM(A79))-1),TRIM(A79)))</f>
        <v/>
      </c>
      <c r="D79" s="9" t="str">
        <f aca="false">IF(A79="","",IFERROR(VLOOKUP(C79,'Genus–family list'!$A$2:$B$400,2,FALSE()),"not in list"))</f>
        <v/>
      </c>
      <c r="E79" s="10" t="str">
        <f aca="false">IF(A79="","",IF(Results!$C$11=0,0,B79/Results!$C$11))</f>
        <v/>
      </c>
      <c r="F79" s="11" t="str">
        <f aca="false">IF(A79="","",B79+SUMIF('Planting plan'!$A$2:$A$201,A79,'Planting plan'!$B$2:$B$201)-SUMIF('Planting plan'!$A$2:$A$201,A79,'Planting plan'!$C$2:$C$201))</f>
        <v/>
      </c>
      <c r="G79" s="10" t="str">
        <f aca="false">IF(A79="","",IF(Results!$D$11=0,0,F79/Results!$D$11))</f>
        <v/>
      </c>
      <c r="H79" s="10" t="str">
        <f aca="false">IF(A79="","",IF(Results!$D$11=0,0,(SUMIF('Current trees'!$C$2:$C$501,C79,'Current trees'!$F$2:$F$501)+SUMIF('Planting plan'!$E$2:$E$201,C79,'Planting plan'!$H$2:$H$201))/Results!$D$11))</f>
        <v/>
      </c>
      <c r="I79" s="10" t="str">
        <f aca="false">IF(OR(A79="",D79="not in list"),"",IF(Results!$D$11=0,0,(SUMIF('Current trees'!$D$2:$D$501,D79,'Current trees'!$F$2:$F$501)+SUMIF('Planting plan'!$F$2:$F$201,D79,'Planting plan'!$H$2:$H$201))/Results!$D$11))</f>
        <v/>
      </c>
      <c r="J79" s="10" t="str">
        <f aca="false">IF(A79="","",IF(Results!$C$11=0,0,SUMIF('Current trees'!$C$2:$C$501,C79,'Current trees'!$B$2:$B$501)/Results!$C$11))</f>
        <v/>
      </c>
      <c r="K79" s="10" t="str">
        <f aca="false">IF(OR(A79="",D79="not in list"),"",IF(Results!$C$11=0,0,SUMIF('Current trees'!$D$2:$D$501,D79,'Current trees'!$B$2:$B$501)/Results!$C$11))</f>
        <v/>
      </c>
      <c r="L79" s="9" t="str">
        <f aca="false">IF(AND(A79="",B79=""),"",IF(A79="","Species name missing: these trees are not counted",IF(A79&lt;&gt;TRIM(A79),"Extra spaces in the species name: remove them",IF(OR(B79="",AND(B79&lt;&gt;"",IFERROR(OR(NOT(ISNUMBER(B79)),B79&lt;0,B79&lt;&gt;INT(B79)),TRUE()))),"Number of trees must be a whole number, 0 or more",IF(D79="not in list","Genus not in 'Genus–family list': add it",IF(COUNTIF($A$2:$A$501,A79)&gt;1,"Species listed more than once: combine the rows",IF(N(F79)&lt;0,"More trees removed than exist: check the planting plan","")))))))</f>
        <v/>
      </c>
    </row>
    <row r="80" customFormat="false" ht="15" hidden="false" customHeight="true" outlineLevel="0" collapsed="false">
      <c r="A80" s="7"/>
      <c r="B80" s="8"/>
      <c r="C80" s="9" t="str">
        <f aca="false">IF(A80="","",IFERROR(LEFT(TRIM(A80),FIND(" ",TRIM(A80))-1),TRIM(A80)))</f>
        <v/>
      </c>
      <c r="D80" s="9" t="str">
        <f aca="false">IF(A80="","",IFERROR(VLOOKUP(C80,'Genus–family list'!$A$2:$B$400,2,FALSE()),"not in list"))</f>
        <v/>
      </c>
      <c r="E80" s="10" t="str">
        <f aca="false">IF(A80="","",IF(Results!$C$11=0,0,B80/Results!$C$11))</f>
        <v/>
      </c>
      <c r="F80" s="11" t="str">
        <f aca="false">IF(A80="","",B80+SUMIF('Planting plan'!$A$2:$A$201,A80,'Planting plan'!$B$2:$B$201)-SUMIF('Planting plan'!$A$2:$A$201,A80,'Planting plan'!$C$2:$C$201))</f>
        <v/>
      </c>
      <c r="G80" s="10" t="str">
        <f aca="false">IF(A80="","",IF(Results!$D$11=0,0,F80/Results!$D$11))</f>
        <v/>
      </c>
      <c r="H80" s="10" t="str">
        <f aca="false">IF(A80="","",IF(Results!$D$11=0,0,(SUMIF('Current trees'!$C$2:$C$501,C80,'Current trees'!$F$2:$F$501)+SUMIF('Planting plan'!$E$2:$E$201,C80,'Planting plan'!$H$2:$H$201))/Results!$D$11))</f>
        <v/>
      </c>
      <c r="I80" s="10" t="str">
        <f aca="false">IF(OR(A80="",D80="not in list"),"",IF(Results!$D$11=0,0,(SUMIF('Current trees'!$D$2:$D$501,D80,'Current trees'!$F$2:$F$501)+SUMIF('Planting plan'!$F$2:$F$201,D80,'Planting plan'!$H$2:$H$201))/Results!$D$11))</f>
        <v/>
      </c>
      <c r="J80" s="10" t="str">
        <f aca="false">IF(A80="","",IF(Results!$C$11=0,0,SUMIF('Current trees'!$C$2:$C$501,C80,'Current trees'!$B$2:$B$501)/Results!$C$11))</f>
        <v/>
      </c>
      <c r="K80" s="10" t="str">
        <f aca="false">IF(OR(A80="",D80="not in list"),"",IF(Results!$C$11=0,0,SUMIF('Current trees'!$D$2:$D$501,D80,'Current trees'!$B$2:$B$501)/Results!$C$11))</f>
        <v/>
      </c>
      <c r="L80" s="9" t="str">
        <f aca="false">IF(AND(A80="",B80=""),"",IF(A80="","Species name missing: these trees are not counted",IF(A80&lt;&gt;TRIM(A80),"Extra spaces in the species name: remove them",IF(OR(B80="",AND(B80&lt;&gt;"",IFERROR(OR(NOT(ISNUMBER(B80)),B80&lt;0,B80&lt;&gt;INT(B80)),TRUE()))),"Number of trees must be a whole number, 0 or more",IF(D80="not in list","Genus not in 'Genus–family list': add it",IF(COUNTIF($A$2:$A$501,A80)&gt;1,"Species listed more than once: combine the rows",IF(N(F80)&lt;0,"More trees removed than exist: check the planting plan","")))))))</f>
        <v/>
      </c>
    </row>
    <row r="81" customFormat="false" ht="15" hidden="false" customHeight="true" outlineLevel="0" collapsed="false">
      <c r="A81" s="7"/>
      <c r="B81" s="8"/>
      <c r="C81" s="9" t="str">
        <f aca="false">IF(A81="","",IFERROR(LEFT(TRIM(A81),FIND(" ",TRIM(A81))-1),TRIM(A81)))</f>
        <v/>
      </c>
      <c r="D81" s="9" t="str">
        <f aca="false">IF(A81="","",IFERROR(VLOOKUP(C81,'Genus–family list'!$A$2:$B$400,2,FALSE()),"not in list"))</f>
        <v/>
      </c>
      <c r="E81" s="10" t="str">
        <f aca="false">IF(A81="","",IF(Results!$C$11=0,0,B81/Results!$C$11))</f>
        <v/>
      </c>
      <c r="F81" s="11" t="str">
        <f aca="false">IF(A81="","",B81+SUMIF('Planting plan'!$A$2:$A$201,A81,'Planting plan'!$B$2:$B$201)-SUMIF('Planting plan'!$A$2:$A$201,A81,'Planting plan'!$C$2:$C$201))</f>
        <v/>
      </c>
      <c r="G81" s="10" t="str">
        <f aca="false">IF(A81="","",IF(Results!$D$11=0,0,F81/Results!$D$11))</f>
        <v/>
      </c>
      <c r="H81" s="10" t="str">
        <f aca="false">IF(A81="","",IF(Results!$D$11=0,0,(SUMIF('Current trees'!$C$2:$C$501,C81,'Current trees'!$F$2:$F$501)+SUMIF('Planting plan'!$E$2:$E$201,C81,'Planting plan'!$H$2:$H$201))/Results!$D$11))</f>
        <v/>
      </c>
      <c r="I81" s="10" t="str">
        <f aca="false">IF(OR(A81="",D81="not in list"),"",IF(Results!$D$11=0,0,(SUMIF('Current trees'!$D$2:$D$501,D81,'Current trees'!$F$2:$F$501)+SUMIF('Planting plan'!$F$2:$F$201,D81,'Planting plan'!$H$2:$H$201))/Results!$D$11))</f>
        <v/>
      </c>
      <c r="J81" s="10" t="str">
        <f aca="false">IF(A81="","",IF(Results!$C$11=0,0,SUMIF('Current trees'!$C$2:$C$501,C81,'Current trees'!$B$2:$B$501)/Results!$C$11))</f>
        <v/>
      </c>
      <c r="K81" s="10" t="str">
        <f aca="false">IF(OR(A81="",D81="not in list"),"",IF(Results!$C$11=0,0,SUMIF('Current trees'!$D$2:$D$501,D81,'Current trees'!$B$2:$B$501)/Results!$C$11))</f>
        <v/>
      </c>
      <c r="L81" s="9" t="str">
        <f aca="false">IF(AND(A81="",B81=""),"",IF(A81="","Species name missing: these trees are not counted",IF(A81&lt;&gt;TRIM(A81),"Extra spaces in the species name: remove them",IF(OR(B81="",AND(B81&lt;&gt;"",IFERROR(OR(NOT(ISNUMBER(B81)),B81&lt;0,B81&lt;&gt;INT(B81)),TRUE()))),"Number of trees must be a whole number, 0 or more",IF(D81="not in list","Genus not in 'Genus–family list': add it",IF(COUNTIF($A$2:$A$501,A81)&gt;1,"Species listed more than once: combine the rows",IF(N(F81)&lt;0,"More trees removed than exist: check the planting plan","")))))))</f>
        <v/>
      </c>
    </row>
    <row r="82" customFormat="false" ht="15" hidden="false" customHeight="true" outlineLevel="0" collapsed="false">
      <c r="A82" s="7"/>
      <c r="B82" s="8"/>
      <c r="C82" s="9" t="str">
        <f aca="false">IF(A82="","",IFERROR(LEFT(TRIM(A82),FIND(" ",TRIM(A82))-1),TRIM(A82)))</f>
        <v/>
      </c>
      <c r="D82" s="9" t="str">
        <f aca="false">IF(A82="","",IFERROR(VLOOKUP(C82,'Genus–family list'!$A$2:$B$400,2,FALSE()),"not in list"))</f>
        <v/>
      </c>
      <c r="E82" s="10" t="str">
        <f aca="false">IF(A82="","",IF(Results!$C$11=0,0,B82/Results!$C$11))</f>
        <v/>
      </c>
      <c r="F82" s="11" t="str">
        <f aca="false">IF(A82="","",B82+SUMIF('Planting plan'!$A$2:$A$201,A82,'Planting plan'!$B$2:$B$201)-SUMIF('Planting plan'!$A$2:$A$201,A82,'Planting plan'!$C$2:$C$201))</f>
        <v/>
      </c>
      <c r="G82" s="10" t="str">
        <f aca="false">IF(A82="","",IF(Results!$D$11=0,0,F82/Results!$D$11))</f>
        <v/>
      </c>
      <c r="H82" s="10" t="str">
        <f aca="false">IF(A82="","",IF(Results!$D$11=0,0,(SUMIF('Current trees'!$C$2:$C$501,C82,'Current trees'!$F$2:$F$501)+SUMIF('Planting plan'!$E$2:$E$201,C82,'Planting plan'!$H$2:$H$201))/Results!$D$11))</f>
        <v/>
      </c>
      <c r="I82" s="10" t="str">
        <f aca="false">IF(OR(A82="",D82="not in list"),"",IF(Results!$D$11=0,0,(SUMIF('Current trees'!$D$2:$D$501,D82,'Current trees'!$F$2:$F$501)+SUMIF('Planting plan'!$F$2:$F$201,D82,'Planting plan'!$H$2:$H$201))/Results!$D$11))</f>
        <v/>
      </c>
      <c r="J82" s="10" t="str">
        <f aca="false">IF(A82="","",IF(Results!$C$11=0,0,SUMIF('Current trees'!$C$2:$C$501,C82,'Current trees'!$B$2:$B$501)/Results!$C$11))</f>
        <v/>
      </c>
      <c r="K82" s="10" t="str">
        <f aca="false">IF(OR(A82="",D82="not in list"),"",IF(Results!$C$11=0,0,SUMIF('Current trees'!$D$2:$D$501,D82,'Current trees'!$B$2:$B$501)/Results!$C$11))</f>
        <v/>
      </c>
      <c r="L82" s="9" t="str">
        <f aca="false">IF(AND(A82="",B82=""),"",IF(A82="","Species name missing: these trees are not counted",IF(A82&lt;&gt;TRIM(A82),"Extra spaces in the species name: remove them",IF(OR(B82="",AND(B82&lt;&gt;"",IFERROR(OR(NOT(ISNUMBER(B82)),B82&lt;0,B82&lt;&gt;INT(B82)),TRUE()))),"Number of trees must be a whole number, 0 or more",IF(D82="not in list","Genus not in 'Genus–family list': add it",IF(COUNTIF($A$2:$A$501,A82)&gt;1,"Species listed more than once: combine the rows",IF(N(F82)&lt;0,"More trees removed than exist: check the planting plan","")))))))</f>
        <v/>
      </c>
    </row>
    <row r="83" customFormat="false" ht="15" hidden="false" customHeight="true" outlineLevel="0" collapsed="false">
      <c r="A83" s="7"/>
      <c r="B83" s="8"/>
      <c r="C83" s="9" t="str">
        <f aca="false">IF(A83="","",IFERROR(LEFT(TRIM(A83),FIND(" ",TRIM(A83))-1),TRIM(A83)))</f>
        <v/>
      </c>
      <c r="D83" s="9" t="str">
        <f aca="false">IF(A83="","",IFERROR(VLOOKUP(C83,'Genus–family list'!$A$2:$B$400,2,FALSE()),"not in list"))</f>
        <v/>
      </c>
      <c r="E83" s="10" t="str">
        <f aca="false">IF(A83="","",IF(Results!$C$11=0,0,B83/Results!$C$11))</f>
        <v/>
      </c>
      <c r="F83" s="11" t="str">
        <f aca="false">IF(A83="","",B83+SUMIF('Planting plan'!$A$2:$A$201,A83,'Planting plan'!$B$2:$B$201)-SUMIF('Planting plan'!$A$2:$A$201,A83,'Planting plan'!$C$2:$C$201))</f>
        <v/>
      </c>
      <c r="G83" s="10" t="str">
        <f aca="false">IF(A83="","",IF(Results!$D$11=0,0,F83/Results!$D$11))</f>
        <v/>
      </c>
      <c r="H83" s="10" t="str">
        <f aca="false">IF(A83="","",IF(Results!$D$11=0,0,(SUMIF('Current trees'!$C$2:$C$501,C83,'Current trees'!$F$2:$F$501)+SUMIF('Planting plan'!$E$2:$E$201,C83,'Planting plan'!$H$2:$H$201))/Results!$D$11))</f>
        <v/>
      </c>
      <c r="I83" s="10" t="str">
        <f aca="false">IF(OR(A83="",D83="not in list"),"",IF(Results!$D$11=0,0,(SUMIF('Current trees'!$D$2:$D$501,D83,'Current trees'!$F$2:$F$501)+SUMIF('Planting plan'!$F$2:$F$201,D83,'Planting plan'!$H$2:$H$201))/Results!$D$11))</f>
        <v/>
      </c>
      <c r="J83" s="10" t="str">
        <f aca="false">IF(A83="","",IF(Results!$C$11=0,0,SUMIF('Current trees'!$C$2:$C$501,C83,'Current trees'!$B$2:$B$501)/Results!$C$11))</f>
        <v/>
      </c>
      <c r="K83" s="10" t="str">
        <f aca="false">IF(OR(A83="",D83="not in list"),"",IF(Results!$C$11=0,0,SUMIF('Current trees'!$D$2:$D$501,D83,'Current trees'!$B$2:$B$501)/Results!$C$11))</f>
        <v/>
      </c>
      <c r="L83" s="9" t="str">
        <f aca="false">IF(AND(A83="",B83=""),"",IF(A83="","Species name missing: these trees are not counted",IF(A83&lt;&gt;TRIM(A83),"Extra spaces in the species name: remove them",IF(OR(B83="",AND(B83&lt;&gt;"",IFERROR(OR(NOT(ISNUMBER(B83)),B83&lt;0,B83&lt;&gt;INT(B83)),TRUE()))),"Number of trees must be a whole number, 0 or more",IF(D83="not in list","Genus not in 'Genus–family list': add it",IF(COUNTIF($A$2:$A$501,A83)&gt;1,"Species listed more than once: combine the rows",IF(N(F83)&lt;0,"More trees removed than exist: check the planting plan","")))))))</f>
        <v/>
      </c>
    </row>
    <row r="84" customFormat="false" ht="15" hidden="false" customHeight="true" outlineLevel="0" collapsed="false">
      <c r="A84" s="7"/>
      <c r="B84" s="8"/>
      <c r="C84" s="9" t="str">
        <f aca="false">IF(A84="","",IFERROR(LEFT(TRIM(A84),FIND(" ",TRIM(A84))-1),TRIM(A84)))</f>
        <v/>
      </c>
      <c r="D84" s="9" t="str">
        <f aca="false">IF(A84="","",IFERROR(VLOOKUP(C84,'Genus–family list'!$A$2:$B$400,2,FALSE()),"not in list"))</f>
        <v/>
      </c>
      <c r="E84" s="10" t="str">
        <f aca="false">IF(A84="","",IF(Results!$C$11=0,0,B84/Results!$C$11))</f>
        <v/>
      </c>
      <c r="F84" s="11" t="str">
        <f aca="false">IF(A84="","",B84+SUMIF('Planting plan'!$A$2:$A$201,A84,'Planting plan'!$B$2:$B$201)-SUMIF('Planting plan'!$A$2:$A$201,A84,'Planting plan'!$C$2:$C$201))</f>
        <v/>
      </c>
      <c r="G84" s="10" t="str">
        <f aca="false">IF(A84="","",IF(Results!$D$11=0,0,F84/Results!$D$11))</f>
        <v/>
      </c>
      <c r="H84" s="10" t="str">
        <f aca="false">IF(A84="","",IF(Results!$D$11=0,0,(SUMIF('Current trees'!$C$2:$C$501,C84,'Current trees'!$F$2:$F$501)+SUMIF('Planting plan'!$E$2:$E$201,C84,'Planting plan'!$H$2:$H$201))/Results!$D$11))</f>
        <v/>
      </c>
      <c r="I84" s="10" t="str">
        <f aca="false">IF(OR(A84="",D84="not in list"),"",IF(Results!$D$11=0,0,(SUMIF('Current trees'!$D$2:$D$501,D84,'Current trees'!$F$2:$F$501)+SUMIF('Planting plan'!$F$2:$F$201,D84,'Planting plan'!$H$2:$H$201))/Results!$D$11))</f>
        <v/>
      </c>
      <c r="J84" s="10" t="str">
        <f aca="false">IF(A84="","",IF(Results!$C$11=0,0,SUMIF('Current trees'!$C$2:$C$501,C84,'Current trees'!$B$2:$B$501)/Results!$C$11))</f>
        <v/>
      </c>
      <c r="K84" s="10" t="str">
        <f aca="false">IF(OR(A84="",D84="not in list"),"",IF(Results!$C$11=0,0,SUMIF('Current trees'!$D$2:$D$501,D84,'Current trees'!$B$2:$B$501)/Results!$C$11))</f>
        <v/>
      </c>
      <c r="L84" s="9" t="str">
        <f aca="false">IF(AND(A84="",B84=""),"",IF(A84="","Species name missing: these trees are not counted",IF(A84&lt;&gt;TRIM(A84),"Extra spaces in the species name: remove them",IF(OR(B84="",AND(B84&lt;&gt;"",IFERROR(OR(NOT(ISNUMBER(B84)),B84&lt;0,B84&lt;&gt;INT(B84)),TRUE()))),"Number of trees must be a whole number, 0 or more",IF(D84="not in list","Genus not in 'Genus–family list': add it",IF(COUNTIF($A$2:$A$501,A84)&gt;1,"Species listed more than once: combine the rows",IF(N(F84)&lt;0,"More trees removed than exist: check the planting plan","")))))))</f>
        <v/>
      </c>
    </row>
    <row r="85" customFormat="false" ht="15" hidden="false" customHeight="true" outlineLevel="0" collapsed="false">
      <c r="A85" s="7"/>
      <c r="B85" s="8"/>
      <c r="C85" s="9" t="str">
        <f aca="false">IF(A85="","",IFERROR(LEFT(TRIM(A85),FIND(" ",TRIM(A85))-1),TRIM(A85)))</f>
        <v/>
      </c>
      <c r="D85" s="9" t="str">
        <f aca="false">IF(A85="","",IFERROR(VLOOKUP(C85,'Genus–family list'!$A$2:$B$400,2,FALSE()),"not in list"))</f>
        <v/>
      </c>
      <c r="E85" s="10" t="str">
        <f aca="false">IF(A85="","",IF(Results!$C$11=0,0,B85/Results!$C$11))</f>
        <v/>
      </c>
      <c r="F85" s="11" t="str">
        <f aca="false">IF(A85="","",B85+SUMIF('Planting plan'!$A$2:$A$201,A85,'Planting plan'!$B$2:$B$201)-SUMIF('Planting plan'!$A$2:$A$201,A85,'Planting plan'!$C$2:$C$201))</f>
        <v/>
      </c>
      <c r="G85" s="10" t="str">
        <f aca="false">IF(A85="","",IF(Results!$D$11=0,0,F85/Results!$D$11))</f>
        <v/>
      </c>
      <c r="H85" s="10" t="str">
        <f aca="false">IF(A85="","",IF(Results!$D$11=0,0,(SUMIF('Current trees'!$C$2:$C$501,C85,'Current trees'!$F$2:$F$501)+SUMIF('Planting plan'!$E$2:$E$201,C85,'Planting plan'!$H$2:$H$201))/Results!$D$11))</f>
        <v/>
      </c>
      <c r="I85" s="10" t="str">
        <f aca="false">IF(OR(A85="",D85="not in list"),"",IF(Results!$D$11=0,0,(SUMIF('Current trees'!$D$2:$D$501,D85,'Current trees'!$F$2:$F$501)+SUMIF('Planting plan'!$F$2:$F$201,D85,'Planting plan'!$H$2:$H$201))/Results!$D$11))</f>
        <v/>
      </c>
      <c r="J85" s="10" t="str">
        <f aca="false">IF(A85="","",IF(Results!$C$11=0,0,SUMIF('Current trees'!$C$2:$C$501,C85,'Current trees'!$B$2:$B$501)/Results!$C$11))</f>
        <v/>
      </c>
      <c r="K85" s="10" t="str">
        <f aca="false">IF(OR(A85="",D85="not in list"),"",IF(Results!$C$11=0,0,SUMIF('Current trees'!$D$2:$D$501,D85,'Current trees'!$B$2:$B$501)/Results!$C$11))</f>
        <v/>
      </c>
      <c r="L85" s="9" t="str">
        <f aca="false">IF(AND(A85="",B85=""),"",IF(A85="","Species name missing: these trees are not counted",IF(A85&lt;&gt;TRIM(A85),"Extra spaces in the species name: remove them",IF(OR(B85="",AND(B85&lt;&gt;"",IFERROR(OR(NOT(ISNUMBER(B85)),B85&lt;0,B85&lt;&gt;INT(B85)),TRUE()))),"Number of trees must be a whole number, 0 or more",IF(D85="not in list","Genus not in 'Genus–family list': add it",IF(COUNTIF($A$2:$A$501,A85)&gt;1,"Species listed more than once: combine the rows",IF(N(F85)&lt;0,"More trees removed than exist: check the planting plan","")))))))</f>
        <v/>
      </c>
    </row>
    <row r="86" customFormat="false" ht="15" hidden="false" customHeight="true" outlineLevel="0" collapsed="false">
      <c r="A86" s="7"/>
      <c r="B86" s="8"/>
      <c r="C86" s="9" t="str">
        <f aca="false">IF(A86="","",IFERROR(LEFT(TRIM(A86),FIND(" ",TRIM(A86))-1),TRIM(A86)))</f>
        <v/>
      </c>
      <c r="D86" s="9" t="str">
        <f aca="false">IF(A86="","",IFERROR(VLOOKUP(C86,'Genus–family list'!$A$2:$B$400,2,FALSE()),"not in list"))</f>
        <v/>
      </c>
      <c r="E86" s="10" t="str">
        <f aca="false">IF(A86="","",IF(Results!$C$11=0,0,B86/Results!$C$11))</f>
        <v/>
      </c>
      <c r="F86" s="11" t="str">
        <f aca="false">IF(A86="","",B86+SUMIF('Planting plan'!$A$2:$A$201,A86,'Planting plan'!$B$2:$B$201)-SUMIF('Planting plan'!$A$2:$A$201,A86,'Planting plan'!$C$2:$C$201))</f>
        <v/>
      </c>
      <c r="G86" s="10" t="str">
        <f aca="false">IF(A86="","",IF(Results!$D$11=0,0,F86/Results!$D$11))</f>
        <v/>
      </c>
      <c r="H86" s="10" t="str">
        <f aca="false">IF(A86="","",IF(Results!$D$11=0,0,(SUMIF('Current trees'!$C$2:$C$501,C86,'Current trees'!$F$2:$F$501)+SUMIF('Planting plan'!$E$2:$E$201,C86,'Planting plan'!$H$2:$H$201))/Results!$D$11))</f>
        <v/>
      </c>
      <c r="I86" s="10" t="str">
        <f aca="false">IF(OR(A86="",D86="not in list"),"",IF(Results!$D$11=0,0,(SUMIF('Current trees'!$D$2:$D$501,D86,'Current trees'!$F$2:$F$501)+SUMIF('Planting plan'!$F$2:$F$201,D86,'Planting plan'!$H$2:$H$201))/Results!$D$11))</f>
        <v/>
      </c>
      <c r="J86" s="10" t="str">
        <f aca="false">IF(A86="","",IF(Results!$C$11=0,0,SUMIF('Current trees'!$C$2:$C$501,C86,'Current trees'!$B$2:$B$501)/Results!$C$11))</f>
        <v/>
      </c>
      <c r="K86" s="10" t="str">
        <f aca="false">IF(OR(A86="",D86="not in list"),"",IF(Results!$C$11=0,0,SUMIF('Current trees'!$D$2:$D$501,D86,'Current trees'!$B$2:$B$501)/Results!$C$11))</f>
        <v/>
      </c>
      <c r="L86" s="9" t="str">
        <f aca="false">IF(AND(A86="",B86=""),"",IF(A86="","Species name missing: these trees are not counted",IF(A86&lt;&gt;TRIM(A86),"Extra spaces in the species name: remove them",IF(OR(B86="",AND(B86&lt;&gt;"",IFERROR(OR(NOT(ISNUMBER(B86)),B86&lt;0,B86&lt;&gt;INT(B86)),TRUE()))),"Number of trees must be a whole number, 0 or more",IF(D86="not in list","Genus not in 'Genus–family list': add it",IF(COUNTIF($A$2:$A$501,A86)&gt;1,"Species listed more than once: combine the rows",IF(N(F86)&lt;0,"More trees removed than exist: check the planting plan","")))))))</f>
        <v/>
      </c>
    </row>
    <row r="87" customFormat="false" ht="15" hidden="false" customHeight="true" outlineLevel="0" collapsed="false">
      <c r="A87" s="7"/>
      <c r="B87" s="8"/>
      <c r="C87" s="9" t="str">
        <f aca="false">IF(A87="","",IFERROR(LEFT(TRIM(A87),FIND(" ",TRIM(A87))-1),TRIM(A87)))</f>
        <v/>
      </c>
      <c r="D87" s="9" t="str">
        <f aca="false">IF(A87="","",IFERROR(VLOOKUP(C87,'Genus–family list'!$A$2:$B$400,2,FALSE()),"not in list"))</f>
        <v/>
      </c>
      <c r="E87" s="10" t="str">
        <f aca="false">IF(A87="","",IF(Results!$C$11=0,0,B87/Results!$C$11))</f>
        <v/>
      </c>
      <c r="F87" s="11" t="str">
        <f aca="false">IF(A87="","",B87+SUMIF('Planting plan'!$A$2:$A$201,A87,'Planting plan'!$B$2:$B$201)-SUMIF('Planting plan'!$A$2:$A$201,A87,'Planting plan'!$C$2:$C$201))</f>
        <v/>
      </c>
      <c r="G87" s="10" t="str">
        <f aca="false">IF(A87="","",IF(Results!$D$11=0,0,F87/Results!$D$11))</f>
        <v/>
      </c>
      <c r="H87" s="10" t="str">
        <f aca="false">IF(A87="","",IF(Results!$D$11=0,0,(SUMIF('Current trees'!$C$2:$C$501,C87,'Current trees'!$F$2:$F$501)+SUMIF('Planting plan'!$E$2:$E$201,C87,'Planting plan'!$H$2:$H$201))/Results!$D$11))</f>
        <v/>
      </c>
      <c r="I87" s="10" t="str">
        <f aca="false">IF(OR(A87="",D87="not in list"),"",IF(Results!$D$11=0,0,(SUMIF('Current trees'!$D$2:$D$501,D87,'Current trees'!$F$2:$F$501)+SUMIF('Planting plan'!$F$2:$F$201,D87,'Planting plan'!$H$2:$H$201))/Results!$D$11))</f>
        <v/>
      </c>
      <c r="J87" s="10" t="str">
        <f aca="false">IF(A87="","",IF(Results!$C$11=0,0,SUMIF('Current trees'!$C$2:$C$501,C87,'Current trees'!$B$2:$B$501)/Results!$C$11))</f>
        <v/>
      </c>
      <c r="K87" s="10" t="str">
        <f aca="false">IF(OR(A87="",D87="not in list"),"",IF(Results!$C$11=0,0,SUMIF('Current trees'!$D$2:$D$501,D87,'Current trees'!$B$2:$B$501)/Results!$C$11))</f>
        <v/>
      </c>
      <c r="L87" s="9" t="str">
        <f aca="false">IF(AND(A87="",B87=""),"",IF(A87="","Species name missing: these trees are not counted",IF(A87&lt;&gt;TRIM(A87),"Extra spaces in the species name: remove them",IF(OR(B87="",AND(B87&lt;&gt;"",IFERROR(OR(NOT(ISNUMBER(B87)),B87&lt;0,B87&lt;&gt;INT(B87)),TRUE()))),"Number of trees must be a whole number, 0 or more",IF(D87="not in list","Genus not in 'Genus–family list': add it",IF(COUNTIF($A$2:$A$501,A87)&gt;1,"Species listed more than once: combine the rows",IF(N(F87)&lt;0,"More trees removed than exist: check the planting plan","")))))))</f>
        <v/>
      </c>
    </row>
    <row r="88" customFormat="false" ht="15" hidden="false" customHeight="true" outlineLevel="0" collapsed="false">
      <c r="A88" s="7"/>
      <c r="B88" s="8"/>
      <c r="C88" s="9" t="str">
        <f aca="false">IF(A88="","",IFERROR(LEFT(TRIM(A88),FIND(" ",TRIM(A88))-1),TRIM(A88)))</f>
        <v/>
      </c>
      <c r="D88" s="9" t="str">
        <f aca="false">IF(A88="","",IFERROR(VLOOKUP(C88,'Genus–family list'!$A$2:$B$400,2,FALSE()),"not in list"))</f>
        <v/>
      </c>
      <c r="E88" s="10" t="str">
        <f aca="false">IF(A88="","",IF(Results!$C$11=0,0,B88/Results!$C$11))</f>
        <v/>
      </c>
      <c r="F88" s="11" t="str">
        <f aca="false">IF(A88="","",B88+SUMIF('Planting plan'!$A$2:$A$201,A88,'Planting plan'!$B$2:$B$201)-SUMIF('Planting plan'!$A$2:$A$201,A88,'Planting plan'!$C$2:$C$201))</f>
        <v/>
      </c>
      <c r="G88" s="10" t="str">
        <f aca="false">IF(A88="","",IF(Results!$D$11=0,0,F88/Results!$D$11))</f>
        <v/>
      </c>
      <c r="H88" s="10" t="str">
        <f aca="false">IF(A88="","",IF(Results!$D$11=0,0,(SUMIF('Current trees'!$C$2:$C$501,C88,'Current trees'!$F$2:$F$501)+SUMIF('Planting plan'!$E$2:$E$201,C88,'Planting plan'!$H$2:$H$201))/Results!$D$11))</f>
        <v/>
      </c>
      <c r="I88" s="10" t="str">
        <f aca="false">IF(OR(A88="",D88="not in list"),"",IF(Results!$D$11=0,0,(SUMIF('Current trees'!$D$2:$D$501,D88,'Current trees'!$F$2:$F$501)+SUMIF('Planting plan'!$F$2:$F$201,D88,'Planting plan'!$H$2:$H$201))/Results!$D$11))</f>
        <v/>
      </c>
      <c r="J88" s="10" t="str">
        <f aca="false">IF(A88="","",IF(Results!$C$11=0,0,SUMIF('Current trees'!$C$2:$C$501,C88,'Current trees'!$B$2:$B$501)/Results!$C$11))</f>
        <v/>
      </c>
      <c r="K88" s="10" t="str">
        <f aca="false">IF(OR(A88="",D88="not in list"),"",IF(Results!$C$11=0,0,SUMIF('Current trees'!$D$2:$D$501,D88,'Current trees'!$B$2:$B$501)/Results!$C$11))</f>
        <v/>
      </c>
      <c r="L88" s="9" t="str">
        <f aca="false">IF(AND(A88="",B88=""),"",IF(A88="","Species name missing: these trees are not counted",IF(A88&lt;&gt;TRIM(A88),"Extra spaces in the species name: remove them",IF(OR(B88="",AND(B88&lt;&gt;"",IFERROR(OR(NOT(ISNUMBER(B88)),B88&lt;0,B88&lt;&gt;INT(B88)),TRUE()))),"Number of trees must be a whole number, 0 or more",IF(D88="not in list","Genus not in 'Genus–family list': add it",IF(COUNTIF($A$2:$A$501,A88)&gt;1,"Species listed more than once: combine the rows",IF(N(F88)&lt;0,"More trees removed than exist: check the planting plan","")))))))</f>
        <v/>
      </c>
    </row>
    <row r="89" customFormat="false" ht="15" hidden="false" customHeight="true" outlineLevel="0" collapsed="false">
      <c r="A89" s="7"/>
      <c r="B89" s="8"/>
      <c r="C89" s="9" t="str">
        <f aca="false">IF(A89="","",IFERROR(LEFT(TRIM(A89),FIND(" ",TRIM(A89))-1),TRIM(A89)))</f>
        <v/>
      </c>
      <c r="D89" s="9" t="str">
        <f aca="false">IF(A89="","",IFERROR(VLOOKUP(C89,'Genus–family list'!$A$2:$B$400,2,FALSE()),"not in list"))</f>
        <v/>
      </c>
      <c r="E89" s="10" t="str">
        <f aca="false">IF(A89="","",IF(Results!$C$11=0,0,B89/Results!$C$11))</f>
        <v/>
      </c>
      <c r="F89" s="11" t="str">
        <f aca="false">IF(A89="","",B89+SUMIF('Planting plan'!$A$2:$A$201,A89,'Planting plan'!$B$2:$B$201)-SUMIF('Planting plan'!$A$2:$A$201,A89,'Planting plan'!$C$2:$C$201))</f>
        <v/>
      </c>
      <c r="G89" s="10" t="str">
        <f aca="false">IF(A89="","",IF(Results!$D$11=0,0,F89/Results!$D$11))</f>
        <v/>
      </c>
      <c r="H89" s="10" t="str">
        <f aca="false">IF(A89="","",IF(Results!$D$11=0,0,(SUMIF('Current trees'!$C$2:$C$501,C89,'Current trees'!$F$2:$F$501)+SUMIF('Planting plan'!$E$2:$E$201,C89,'Planting plan'!$H$2:$H$201))/Results!$D$11))</f>
        <v/>
      </c>
      <c r="I89" s="10" t="str">
        <f aca="false">IF(OR(A89="",D89="not in list"),"",IF(Results!$D$11=0,0,(SUMIF('Current trees'!$D$2:$D$501,D89,'Current trees'!$F$2:$F$501)+SUMIF('Planting plan'!$F$2:$F$201,D89,'Planting plan'!$H$2:$H$201))/Results!$D$11))</f>
        <v/>
      </c>
      <c r="J89" s="10" t="str">
        <f aca="false">IF(A89="","",IF(Results!$C$11=0,0,SUMIF('Current trees'!$C$2:$C$501,C89,'Current trees'!$B$2:$B$501)/Results!$C$11))</f>
        <v/>
      </c>
      <c r="K89" s="10" t="str">
        <f aca="false">IF(OR(A89="",D89="not in list"),"",IF(Results!$C$11=0,0,SUMIF('Current trees'!$D$2:$D$501,D89,'Current trees'!$B$2:$B$501)/Results!$C$11))</f>
        <v/>
      </c>
      <c r="L89" s="9" t="str">
        <f aca="false">IF(AND(A89="",B89=""),"",IF(A89="","Species name missing: these trees are not counted",IF(A89&lt;&gt;TRIM(A89),"Extra spaces in the species name: remove them",IF(OR(B89="",AND(B89&lt;&gt;"",IFERROR(OR(NOT(ISNUMBER(B89)),B89&lt;0,B89&lt;&gt;INT(B89)),TRUE()))),"Number of trees must be a whole number, 0 or more",IF(D89="not in list","Genus not in 'Genus–family list': add it",IF(COUNTIF($A$2:$A$501,A89)&gt;1,"Species listed more than once: combine the rows",IF(N(F89)&lt;0,"More trees removed than exist: check the planting plan","")))))))</f>
        <v/>
      </c>
    </row>
    <row r="90" customFormat="false" ht="15" hidden="false" customHeight="true" outlineLevel="0" collapsed="false">
      <c r="A90" s="7"/>
      <c r="B90" s="8"/>
      <c r="C90" s="9" t="str">
        <f aca="false">IF(A90="","",IFERROR(LEFT(TRIM(A90),FIND(" ",TRIM(A90))-1),TRIM(A90)))</f>
        <v/>
      </c>
      <c r="D90" s="9" t="str">
        <f aca="false">IF(A90="","",IFERROR(VLOOKUP(C90,'Genus–family list'!$A$2:$B$400,2,FALSE()),"not in list"))</f>
        <v/>
      </c>
      <c r="E90" s="10" t="str">
        <f aca="false">IF(A90="","",IF(Results!$C$11=0,0,B90/Results!$C$11))</f>
        <v/>
      </c>
      <c r="F90" s="11" t="str">
        <f aca="false">IF(A90="","",B90+SUMIF('Planting plan'!$A$2:$A$201,A90,'Planting plan'!$B$2:$B$201)-SUMIF('Planting plan'!$A$2:$A$201,A90,'Planting plan'!$C$2:$C$201))</f>
        <v/>
      </c>
      <c r="G90" s="10" t="str">
        <f aca="false">IF(A90="","",IF(Results!$D$11=0,0,F90/Results!$D$11))</f>
        <v/>
      </c>
      <c r="H90" s="10" t="str">
        <f aca="false">IF(A90="","",IF(Results!$D$11=0,0,(SUMIF('Current trees'!$C$2:$C$501,C90,'Current trees'!$F$2:$F$501)+SUMIF('Planting plan'!$E$2:$E$201,C90,'Planting plan'!$H$2:$H$201))/Results!$D$11))</f>
        <v/>
      </c>
      <c r="I90" s="10" t="str">
        <f aca="false">IF(OR(A90="",D90="not in list"),"",IF(Results!$D$11=0,0,(SUMIF('Current trees'!$D$2:$D$501,D90,'Current trees'!$F$2:$F$501)+SUMIF('Planting plan'!$F$2:$F$201,D90,'Planting plan'!$H$2:$H$201))/Results!$D$11))</f>
        <v/>
      </c>
      <c r="J90" s="10" t="str">
        <f aca="false">IF(A90="","",IF(Results!$C$11=0,0,SUMIF('Current trees'!$C$2:$C$501,C90,'Current trees'!$B$2:$B$501)/Results!$C$11))</f>
        <v/>
      </c>
      <c r="K90" s="10" t="str">
        <f aca="false">IF(OR(A90="",D90="not in list"),"",IF(Results!$C$11=0,0,SUMIF('Current trees'!$D$2:$D$501,D90,'Current trees'!$B$2:$B$501)/Results!$C$11))</f>
        <v/>
      </c>
      <c r="L90" s="9" t="str">
        <f aca="false">IF(AND(A90="",B90=""),"",IF(A90="","Species name missing: these trees are not counted",IF(A90&lt;&gt;TRIM(A90),"Extra spaces in the species name: remove them",IF(OR(B90="",AND(B90&lt;&gt;"",IFERROR(OR(NOT(ISNUMBER(B90)),B90&lt;0,B90&lt;&gt;INT(B90)),TRUE()))),"Number of trees must be a whole number, 0 or more",IF(D90="not in list","Genus not in 'Genus–family list': add it",IF(COUNTIF($A$2:$A$501,A90)&gt;1,"Species listed more than once: combine the rows",IF(N(F90)&lt;0,"More trees removed than exist: check the planting plan","")))))))</f>
        <v/>
      </c>
    </row>
    <row r="91" customFormat="false" ht="15" hidden="false" customHeight="true" outlineLevel="0" collapsed="false">
      <c r="A91" s="7"/>
      <c r="B91" s="8"/>
      <c r="C91" s="9" t="str">
        <f aca="false">IF(A91="","",IFERROR(LEFT(TRIM(A91),FIND(" ",TRIM(A91))-1),TRIM(A91)))</f>
        <v/>
      </c>
      <c r="D91" s="9" t="str">
        <f aca="false">IF(A91="","",IFERROR(VLOOKUP(C91,'Genus–family list'!$A$2:$B$400,2,FALSE()),"not in list"))</f>
        <v/>
      </c>
      <c r="E91" s="10" t="str">
        <f aca="false">IF(A91="","",IF(Results!$C$11=0,0,B91/Results!$C$11))</f>
        <v/>
      </c>
      <c r="F91" s="11" t="str">
        <f aca="false">IF(A91="","",B91+SUMIF('Planting plan'!$A$2:$A$201,A91,'Planting plan'!$B$2:$B$201)-SUMIF('Planting plan'!$A$2:$A$201,A91,'Planting plan'!$C$2:$C$201))</f>
        <v/>
      </c>
      <c r="G91" s="10" t="str">
        <f aca="false">IF(A91="","",IF(Results!$D$11=0,0,F91/Results!$D$11))</f>
        <v/>
      </c>
      <c r="H91" s="10" t="str">
        <f aca="false">IF(A91="","",IF(Results!$D$11=0,0,(SUMIF('Current trees'!$C$2:$C$501,C91,'Current trees'!$F$2:$F$501)+SUMIF('Planting plan'!$E$2:$E$201,C91,'Planting plan'!$H$2:$H$201))/Results!$D$11))</f>
        <v/>
      </c>
      <c r="I91" s="10" t="str">
        <f aca="false">IF(OR(A91="",D91="not in list"),"",IF(Results!$D$11=0,0,(SUMIF('Current trees'!$D$2:$D$501,D91,'Current trees'!$F$2:$F$501)+SUMIF('Planting plan'!$F$2:$F$201,D91,'Planting plan'!$H$2:$H$201))/Results!$D$11))</f>
        <v/>
      </c>
      <c r="J91" s="10" t="str">
        <f aca="false">IF(A91="","",IF(Results!$C$11=0,0,SUMIF('Current trees'!$C$2:$C$501,C91,'Current trees'!$B$2:$B$501)/Results!$C$11))</f>
        <v/>
      </c>
      <c r="K91" s="10" t="str">
        <f aca="false">IF(OR(A91="",D91="not in list"),"",IF(Results!$C$11=0,0,SUMIF('Current trees'!$D$2:$D$501,D91,'Current trees'!$B$2:$B$501)/Results!$C$11))</f>
        <v/>
      </c>
      <c r="L91" s="9" t="str">
        <f aca="false">IF(AND(A91="",B91=""),"",IF(A91="","Species name missing: these trees are not counted",IF(A91&lt;&gt;TRIM(A91),"Extra spaces in the species name: remove them",IF(OR(B91="",AND(B91&lt;&gt;"",IFERROR(OR(NOT(ISNUMBER(B91)),B91&lt;0,B91&lt;&gt;INT(B91)),TRUE()))),"Number of trees must be a whole number, 0 or more",IF(D91="not in list","Genus not in 'Genus–family list': add it",IF(COUNTIF($A$2:$A$501,A91)&gt;1,"Species listed more than once: combine the rows",IF(N(F91)&lt;0,"More trees removed than exist: check the planting plan","")))))))</f>
        <v/>
      </c>
    </row>
    <row r="92" customFormat="false" ht="15" hidden="false" customHeight="true" outlineLevel="0" collapsed="false">
      <c r="A92" s="7"/>
      <c r="B92" s="8"/>
      <c r="C92" s="9" t="str">
        <f aca="false">IF(A92="","",IFERROR(LEFT(TRIM(A92),FIND(" ",TRIM(A92))-1),TRIM(A92)))</f>
        <v/>
      </c>
      <c r="D92" s="9" t="str">
        <f aca="false">IF(A92="","",IFERROR(VLOOKUP(C92,'Genus–family list'!$A$2:$B$400,2,FALSE()),"not in list"))</f>
        <v/>
      </c>
      <c r="E92" s="10" t="str">
        <f aca="false">IF(A92="","",IF(Results!$C$11=0,0,B92/Results!$C$11))</f>
        <v/>
      </c>
      <c r="F92" s="11" t="str">
        <f aca="false">IF(A92="","",B92+SUMIF('Planting plan'!$A$2:$A$201,A92,'Planting plan'!$B$2:$B$201)-SUMIF('Planting plan'!$A$2:$A$201,A92,'Planting plan'!$C$2:$C$201))</f>
        <v/>
      </c>
      <c r="G92" s="10" t="str">
        <f aca="false">IF(A92="","",IF(Results!$D$11=0,0,F92/Results!$D$11))</f>
        <v/>
      </c>
      <c r="H92" s="10" t="str">
        <f aca="false">IF(A92="","",IF(Results!$D$11=0,0,(SUMIF('Current trees'!$C$2:$C$501,C92,'Current trees'!$F$2:$F$501)+SUMIF('Planting plan'!$E$2:$E$201,C92,'Planting plan'!$H$2:$H$201))/Results!$D$11))</f>
        <v/>
      </c>
      <c r="I92" s="10" t="str">
        <f aca="false">IF(OR(A92="",D92="not in list"),"",IF(Results!$D$11=0,0,(SUMIF('Current trees'!$D$2:$D$501,D92,'Current trees'!$F$2:$F$501)+SUMIF('Planting plan'!$F$2:$F$201,D92,'Planting plan'!$H$2:$H$201))/Results!$D$11))</f>
        <v/>
      </c>
      <c r="J92" s="10" t="str">
        <f aca="false">IF(A92="","",IF(Results!$C$11=0,0,SUMIF('Current trees'!$C$2:$C$501,C92,'Current trees'!$B$2:$B$501)/Results!$C$11))</f>
        <v/>
      </c>
      <c r="K92" s="10" t="str">
        <f aca="false">IF(OR(A92="",D92="not in list"),"",IF(Results!$C$11=0,0,SUMIF('Current trees'!$D$2:$D$501,D92,'Current trees'!$B$2:$B$501)/Results!$C$11))</f>
        <v/>
      </c>
      <c r="L92" s="9" t="str">
        <f aca="false">IF(AND(A92="",B92=""),"",IF(A92="","Species name missing: these trees are not counted",IF(A92&lt;&gt;TRIM(A92),"Extra spaces in the species name: remove them",IF(OR(B92="",AND(B92&lt;&gt;"",IFERROR(OR(NOT(ISNUMBER(B92)),B92&lt;0,B92&lt;&gt;INT(B92)),TRUE()))),"Number of trees must be a whole number, 0 or more",IF(D92="not in list","Genus not in 'Genus–family list': add it",IF(COUNTIF($A$2:$A$501,A92)&gt;1,"Species listed more than once: combine the rows",IF(N(F92)&lt;0,"More trees removed than exist: check the planting plan","")))))))</f>
        <v/>
      </c>
    </row>
    <row r="93" customFormat="false" ht="15" hidden="false" customHeight="true" outlineLevel="0" collapsed="false">
      <c r="A93" s="7"/>
      <c r="B93" s="8"/>
      <c r="C93" s="9" t="str">
        <f aca="false">IF(A93="","",IFERROR(LEFT(TRIM(A93),FIND(" ",TRIM(A93))-1),TRIM(A93)))</f>
        <v/>
      </c>
      <c r="D93" s="9" t="str">
        <f aca="false">IF(A93="","",IFERROR(VLOOKUP(C93,'Genus–family list'!$A$2:$B$400,2,FALSE()),"not in list"))</f>
        <v/>
      </c>
      <c r="E93" s="10" t="str">
        <f aca="false">IF(A93="","",IF(Results!$C$11=0,0,B93/Results!$C$11))</f>
        <v/>
      </c>
      <c r="F93" s="11" t="str">
        <f aca="false">IF(A93="","",B93+SUMIF('Planting plan'!$A$2:$A$201,A93,'Planting plan'!$B$2:$B$201)-SUMIF('Planting plan'!$A$2:$A$201,A93,'Planting plan'!$C$2:$C$201))</f>
        <v/>
      </c>
      <c r="G93" s="10" t="str">
        <f aca="false">IF(A93="","",IF(Results!$D$11=0,0,F93/Results!$D$11))</f>
        <v/>
      </c>
      <c r="H93" s="10" t="str">
        <f aca="false">IF(A93="","",IF(Results!$D$11=0,0,(SUMIF('Current trees'!$C$2:$C$501,C93,'Current trees'!$F$2:$F$501)+SUMIF('Planting plan'!$E$2:$E$201,C93,'Planting plan'!$H$2:$H$201))/Results!$D$11))</f>
        <v/>
      </c>
      <c r="I93" s="10" t="str">
        <f aca="false">IF(OR(A93="",D93="not in list"),"",IF(Results!$D$11=0,0,(SUMIF('Current trees'!$D$2:$D$501,D93,'Current trees'!$F$2:$F$501)+SUMIF('Planting plan'!$F$2:$F$201,D93,'Planting plan'!$H$2:$H$201))/Results!$D$11))</f>
        <v/>
      </c>
      <c r="J93" s="10" t="str">
        <f aca="false">IF(A93="","",IF(Results!$C$11=0,0,SUMIF('Current trees'!$C$2:$C$501,C93,'Current trees'!$B$2:$B$501)/Results!$C$11))</f>
        <v/>
      </c>
      <c r="K93" s="10" t="str">
        <f aca="false">IF(OR(A93="",D93="not in list"),"",IF(Results!$C$11=0,0,SUMIF('Current trees'!$D$2:$D$501,D93,'Current trees'!$B$2:$B$501)/Results!$C$11))</f>
        <v/>
      </c>
      <c r="L93" s="9" t="str">
        <f aca="false">IF(AND(A93="",B93=""),"",IF(A93="","Species name missing: these trees are not counted",IF(A93&lt;&gt;TRIM(A93),"Extra spaces in the species name: remove them",IF(OR(B93="",AND(B93&lt;&gt;"",IFERROR(OR(NOT(ISNUMBER(B93)),B93&lt;0,B93&lt;&gt;INT(B93)),TRUE()))),"Number of trees must be a whole number, 0 or more",IF(D93="not in list","Genus not in 'Genus–family list': add it",IF(COUNTIF($A$2:$A$501,A93)&gt;1,"Species listed more than once: combine the rows",IF(N(F93)&lt;0,"More trees removed than exist: check the planting plan","")))))))</f>
        <v/>
      </c>
    </row>
    <row r="94" customFormat="false" ht="15" hidden="false" customHeight="true" outlineLevel="0" collapsed="false">
      <c r="A94" s="7"/>
      <c r="B94" s="8"/>
      <c r="C94" s="9" t="str">
        <f aca="false">IF(A94="","",IFERROR(LEFT(TRIM(A94),FIND(" ",TRIM(A94))-1),TRIM(A94)))</f>
        <v/>
      </c>
      <c r="D94" s="9" t="str">
        <f aca="false">IF(A94="","",IFERROR(VLOOKUP(C94,'Genus–family list'!$A$2:$B$400,2,FALSE()),"not in list"))</f>
        <v/>
      </c>
      <c r="E94" s="10" t="str">
        <f aca="false">IF(A94="","",IF(Results!$C$11=0,0,B94/Results!$C$11))</f>
        <v/>
      </c>
      <c r="F94" s="11" t="str">
        <f aca="false">IF(A94="","",B94+SUMIF('Planting plan'!$A$2:$A$201,A94,'Planting plan'!$B$2:$B$201)-SUMIF('Planting plan'!$A$2:$A$201,A94,'Planting plan'!$C$2:$C$201))</f>
        <v/>
      </c>
      <c r="G94" s="10" t="str">
        <f aca="false">IF(A94="","",IF(Results!$D$11=0,0,F94/Results!$D$11))</f>
        <v/>
      </c>
      <c r="H94" s="10" t="str">
        <f aca="false">IF(A94="","",IF(Results!$D$11=0,0,(SUMIF('Current trees'!$C$2:$C$501,C94,'Current trees'!$F$2:$F$501)+SUMIF('Planting plan'!$E$2:$E$201,C94,'Planting plan'!$H$2:$H$201))/Results!$D$11))</f>
        <v/>
      </c>
      <c r="I94" s="10" t="str">
        <f aca="false">IF(OR(A94="",D94="not in list"),"",IF(Results!$D$11=0,0,(SUMIF('Current trees'!$D$2:$D$501,D94,'Current trees'!$F$2:$F$501)+SUMIF('Planting plan'!$F$2:$F$201,D94,'Planting plan'!$H$2:$H$201))/Results!$D$11))</f>
        <v/>
      </c>
      <c r="J94" s="10" t="str">
        <f aca="false">IF(A94="","",IF(Results!$C$11=0,0,SUMIF('Current trees'!$C$2:$C$501,C94,'Current trees'!$B$2:$B$501)/Results!$C$11))</f>
        <v/>
      </c>
      <c r="K94" s="10" t="str">
        <f aca="false">IF(OR(A94="",D94="not in list"),"",IF(Results!$C$11=0,0,SUMIF('Current trees'!$D$2:$D$501,D94,'Current trees'!$B$2:$B$501)/Results!$C$11))</f>
        <v/>
      </c>
      <c r="L94" s="9" t="str">
        <f aca="false">IF(AND(A94="",B94=""),"",IF(A94="","Species name missing: these trees are not counted",IF(A94&lt;&gt;TRIM(A94),"Extra spaces in the species name: remove them",IF(OR(B94="",AND(B94&lt;&gt;"",IFERROR(OR(NOT(ISNUMBER(B94)),B94&lt;0,B94&lt;&gt;INT(B94)),TRUE()))),"Number of trees must be a whole number, 0 or more",IF(D94="not in list","Genus not in 'Genus–family list': add it",IF(COUNTIF($A$2:$A$501,A94)&gt;1,"Species listed more than once: combine the rows",IF(N(F94)&lt;0,"More trees removed than exist: check the planting plan","")))))))</f>
        <v/>
      </c>
    </row>
    <row r="95" customFormat="false" ht="15" hidden="false" customHeight="true" outlineLevel="0" collapsed="false">
      <c r="A95" s="7"/>
      <c r="B95" s="8"/>
      <c r="C95" s="9" t="str">
        <f aca="false">IF(A95="","",IFERROR(LEFT(TRIM(A95),FIND(" ",TRIM(A95))-1),TRIM(A95)))</f>
        <v/>
      </c>
      <c r="D95" s="9" t="str">
        <f aca="false">IF(A95="","",IFERROR(VLOOKUP(C95,'Genus–family list'!$A$2:$B$400,2,FALSE()),"not in list"))</f>
        <v/>
      </c>
      <c r="E95" s="10" t="str">
        <f aca="false">IF(A95="","",IF(Results!$C$11=0,0,B95/Results!$C$11))</f>
        <v/>
      </c>
      <c r="F95" s="11" t="str">
        <f aca="false">IF(A95="","",B95+SUMIF('Planting plan'!$A$2:$A$201,A95,'Planting plan'!$B$2:$B$201)-SUMIF('Planting plan'!$A$2:$A$201,A95,'Planting plan'!$C$2:$C$201))</f>
        <v/>
      </c>
      <c r="G95" s="10" t="str">
        <f aca="false">IF(A95="","",IF(Results!$D$11=0,0,F95/Results!$D$11))</f>
        <v/>
      </c>
      <c r="H95" s="10" t="str">
        <f aca="false">IF(A95="","",IF(Results!$D$11=0,0,(SUMIF('Current trees'!$C$2:$C$501,C95,'Current trees'!$F$2:$F$501)+SUMIF('Planting plan'!$E$2:$E$201,C95,'Planting plan'!$H$2:$H$201))/Results!$D$11))</f>
        <v/>
      </c>
      <c r="I95" s="10" t="str">
        <f aca="false">IF(OR(A95="",D95="not in list"),"",IF(Results!$D$11=0,0,(SUMIF('Current trees'!$D$2:$D$501,D95,'Current trees'!$F$2:$F$501)+SUMIF('Planting plan'!$F$2:$F$201,D95,'Planting plan'!$H$2:$H$201))/Results!$D$11))</f>
        <v/>
      </c>
      <c r="J95" s="10" t="str">
        <f aca="false">IF(A95="","",IF(Results!$C$11=0,0,SUMIF('Current trees'!$C$2:$C$501,C95,'Current trees'!$B$2:$B$501)/Results!$C$11))</f>
        <v/>
      </c>
      <c r="K95" s="10" t="str">
        <f aca="false">IF(OR(A95="",D95="not in list"),"",IF(Results!$C$11=0,0,SUMIF('Current trees'!$D$2:$D$501,D95,'Current trees'!$B$2:$B$501)/Results!$C$11))</f>
        <v/>
      </c>
      <c r="L95" s="9" t="str">
        <f aca="false">IF(AND(A95="",B95=""),"",IF(A95="","Species name missing: these trees are not counted",IF(A95&lt;&gt;TRIM(A95),"Extra spaces in the species name: remove them",IF(OR(B95="",AND(B95&lt;&gt;"",IFERROR(OR(NOT(ISNUMBER(B95)),B95&lt;0,B95&lt;&gt;INT(B95)),TRUE()))),"Number of trees must be a whole number, 0 or more",IF(D95="not in list","Genus not in 'Genus–family list': add it",IF(COUNTIF($A$2:$A$501,A95)&gt;1,"Species listed more than once: combine the rows",IF(N(F95)&lt;0,"More trees removed than exist: check the planting plan","")))))))</f>
        <v/>
      </c>
    </row>
    <row r="96" customFormat="false" ht="15" hidden="false" customHeight="true" outlineLevel="0" collapsed="false">
      <c r="A96" s="7"/>
      <c r="B96" s="8"/>
      <c r="C96" s="9" t="str">
        <f aca="false">IF(A96="","",IFERROR(LEFT(TRIM(A96),FIND(" ",TRIM(A96))-1),TRIM(A96)))</f>
        <v/>
      </c>
      <c r="D96" s="9" t="str">
        <f aca="false">IF(A96="","",IFERROR(VLOOKUP(C96,'Genus–family list'!$A$2:$B$400,2,FALSE()),"not in list"))</f>
        <v/>
      </c>
      <c r="E96" s="10" t="str">
        <f aca="false">IF(A96="","",IF(Results!$C$11=0,0,B96/Results!$C$11))</f>
        <v/>
      </c>
      <c r="F96" s="11" t="str">
        <f aca="false">IF(A96="","",B96+SUMIF('Planting plan'!$A$2:$A$201,A96,'Planting plan'!$B$2:$B$201)-SUMIF('Planting plan'!$A$2:$A$201,A96,'Planting plan'!$C$2:$C$201))</f>
        <v/>
      </c>
      <c r="G96" s="10" t="str">
        <f aca="false">IF(A96="","",IF(Results!$D$11=0,0,F96/Results!$D$11))</f>
        <v/>
      </c>
      <c r="H96" s="10" t="str">
        <f aca="false">IF(A96="","",IF(Results!$D$11=0,0,(SUMIF('Current trees'!$C$2:$C$501,C96,'Current trees'!$F$2:$F$501)+SUMIF('Planting plan'!$E$2:$E$201,C96,'Planting plan'!$H$2:$H$201))/Results!$D$11))</f>
        <v/>
      </c>
      <c r="I96" s="10" t="str">
        <f aca="false">IF(OR(A96="",D96="not in list"),"",IF(Results!$D$11=0,0,(SUMIF('Current trees'!$D$2:$D$501,D96,'Current trees'!$F$2:$F$501)+SUMIF('Planting plan'!$F$2:$F$201,D96,'Planting plan'!$H$2:$H$201))/Results!$D$11))</f>
        <v/>
      </c>
      <c r="J96" s="10" t="str">
        <f aca="false">IF(A96="","",IF(Results!$C$11=0,0,SUMIF('Current trees'!$C$2:$C$501,C96,'Current trees'!$B$2:$B$501)/Results!$C$11))</f>
        <v/>
      </c>
      <c r="K96" s="10" t="str">
        <f aca="false">IF(OR(A96="",D96="not in list"),"",IF(Results!$C$11=0,0,SUMIF('Current trees'!$D$2:$D$501,D96,'Current trees'!$B$2:$B$501)/Results!$C$11))</f>
        <v/>
      </c>
      <c r="L96" s="9" t="str">
        <f aca="false">IF(AND(A96="",B96=""),"",IF(A96="","Species name missing: these trees are not counted",IF(A96&lt;&gt;TRIM(A96),"Extra spaces in the species name: remove them",IF(OR(B96="",AND(B96&lt;&gt;"",IFERROR(OR(NOT(ISNUMBER(B96)),B96&lt;0,B96&lt;&gt;INT(B96)),TRUE()))),"Number of trees must be a whole number, 0 or more",IF(D96="not in list","Genus not in 'Genus–family list': add it",IF(COUNTIF($A$2:$A$501,A96)&gt;1,"Species listed more than once: combine the rows",IF(N(F96)&lt;0,"More trees removed than exist: check the planting plan","")))))))</f>
        <v/>
      </c>
    </row>
    <row r="97" customFormat="false" ht="15" hidden="false" customHeight="true" outlineLevel="0" collapsed="false">
      <c r="A97" s="7"/>
      <c r="B97" s="8"/>
      <c r="C97" s="9" t="str">
        <f aca="false">IF(A97="","",IFERROR(LEFT(TRIM(A97),FIND(" ",TRIM(A97))-1),TRIM(A97)))</f>
        <v/>
      </c>
      <c r="D97" s="9" t="str">
        <f aca="false">IF(A97="","",IFERROR(VLOOKUP(C97,'Genus–family list'!$A$2:$B$400,2,FALSE()),"not in list"))</f>
        <v/>
      </c>
      <c r="E97" s="10" t="str">
        <f aca="false">IF(A97="","",IF(Results!$C$11=0,0,B97/Results!$C$11))</f>
        <v/>
      </c>
      <c r="F97" s="11" t="str">
        <f aca="false">IF(A97="","",B97+SUMIF('Planting plan'!$A$2:$A$201,A97,'Planting plan'!$B$2:$B$201)-SUMIF('Planting plan'!$A$2:$A$201,A97,'Planting plan'!$C$2:$C$201))</f>
        <v/>
      </c>
      <c r="G97" s="10" t="str">
        <f aca="false">IF(A97="","",IF(Results!$D$11=0,0,F97/Results!$D$11))</f>
        <v/>
      </c>
      <c r="H97" s="10" t="str">
        <f aca="false">IF(A97="","",IF(Results!$D$11=0,0,(SUMIF('Current trees'!$C$2:$C$501,C97,'Current trees'!$F$2:$F$501)+SUMIF('Planting plan'!$E$2:$E$201,C97,'Planting plan'!$H$2:$H$201))/Results!$D$11))</f>
        <v/>
      </c>
      <c r="I97" s="10" t="str">
        <f aca="false">IF(OR(A97="",D97="not in list"),"",IF(Results!$D$11=0,0,(SUMIF('Current trees'!$D$2:$D$501,D97,'Current trees'!$F$2:$F$501)+SUMIF('Planting plan'!$F$2:$F$201,D97,'Planting plan'!$H$2:$H$201))/Results!$D$11))</f>
        <v/>
      </c>
      <c r="J97" s="10" t="str">
        <f aca="false">IF(A97="","",IF(Results!$C$11=0,0,SUMIF('Current trees'!$C$2:$C$501,C97,'Current trees'!$B$2:$B$501)/Results!$C$11))</f>
        <v/>
      </c>
      <c r="K97" s="10" t="str">
        <f aca="false">IF(OR(A97="",D97="not in list"),"",IF(Results!$C$11=0,0,SUMIF('Current trees'!$D$2:$D$501,D97,'Current trees'!$B$2:$B$501)/Results!$C$11))</f>
        <v/>
      </c>
      <c r="L97" s="9" t="str">
        <f aca="false">IF(AND(A97="",B97=""),"",IF(A97="","Species name missing: these trees are not counted",IF(A97&lt;&gt;TRIM(A97),"Extra spaces in the species name: remove them",IF(OR(B97="",AND(B97&lt;&gt;"",IFERROR(OR(NOT(ISNUMBER(B97)),B97&lt;0,B97&lt;&gt;INT(B97)),TRUE()))),"Number of trees must be a whole number, 0 or more",IF(D97="not in list","Genus not in 'Genus–family list': add it",IF(COUNTIF($A$2:$A$501,A97)&gt;1,"Species listed more than once: combine the rows",IF(N(F97)&lt;0,"More trees removed than exist: check the planting plan","")))))))</f>
        <v/>
      </c>
    </row>
    <row r="98" customFormat="false" ht="15" hidden="false" customHeight="true" outlineLevel="0" collapsed="false">
      <c r="A98" s="7"/>
      <c r="B98" s="8"/>
      <c r="C98" s="9" t="str">
        <f aca="false">IF(A98="","",IFERROR(LEFT(TRIM(A98),FIND(" ",TRIM(A98))-1),TRIM(A98)))</f>
        <v/>
      </c>
      <c r="D98" s="9" t="str">
        <f aca="false">IF(A98="","",IFERROR(VLOOKUP(C98,'Genus–family list'!$A$2:$B$400,2,FALSE()),"not in list"))</f>
        <v/>
      </c>
      <c r="E98" s="10" t="str">
        <f aca="false">IF(A98="","",IF(Results!$C$11=0,0,B98/Results!$C$11))</f>
        <v/>
      </c>
      <c r="F98" s="11" t="str">
        <f aca="false">IF(A98="","",B98+SUMIF('Planting plan'!$A$2:$A$201,A98,'Planting plan'!$B$2:$B$201)-SUMIF('Planting plan'!$A$2:$A$201,A98,'Planting plan'!$C$2:$C$201))</f>
        <v/>
      </c>
      <c r="G98" s="10" t="str">
        <f aca="false">IF(A98="","",IF(Results!$D$11=0,0,F98/Results!$D$11))</f>
        <v/>
      </c>
      <c r="H98" s="10" t="str">
        <f aca="false">IF(A98="","",IF(Results!$D$11=0,0,(SUMIF('Current trees'!$C$2:$C$501,C98,'Current trees'!$F$2:$F$501)+SUMIF('Planting plan'!$E$2:$E$201,C98,'Planting plan'!$H$2:$H$201))/Results!$D$11))</f>
        <v/>
      </c>
      <c r="I98" s="10" t="str">
        <f aca="false">IF(OR(A98="",D98="not in list"),"",IF(Results!$D$11=0,0,(SUMIF('Current trees'!$D$2:$D$501,D98,'Current trees'!$F$2:$F$501)+SUMIF('Planting plan'!$F$2:$F$201,D98,'Planting plan'!$H$2:$H$201))/Results!$D$11))</f>
        <v/>
      </c>
      <c r="J98" s="10" t="str">
        <f aca="false">IF(A98="","",IF(Results!$C$11=0,0,SUMIF('Current trees'!$C$2:$C$501,C98,'Current trees'!$B$2:$B$501)/Results!$C$11))</f>
        <v/>
      </c>
      <c r="K98" s="10" t="str">
        <f aca="false">IF(OR(A98="",D98="not in list"),"",IF(Results!$C$11=0,0,SUMIF('Current trees'!$D$2:$D$501,D98,'Current trees'!$B$2:$B$501)/Results!$C$11))</f>
        <v/>
      </c>
      <c r="L98" s="9" t="str">
        <f aca="false">IF(AND(A98="",B98=""),"",IF(A98="","Species name missing: these trees are not counted",IF(A98&lt;&gt;TRIM(A98),"Extra spaces in the species name: remove them",IF(OR(B98="",AND(B98&lt;&gt;"",IFERROR(OR(NOT(ISNUMBER(B98)),B98&lt;0,B98&lt;&gt;INT(B98)),TRUE()))),"Number of trees must be a whole number, 0 or more",IF(D98="not in list","Genus not in 'Genus–family list': add it",IF(COUNTIF($A$2:$A$501,A98)&gt;1,"Species listed more than once: combine the rows",IF(N(F98)&lt;0,"More trees removed than exist: check the planting plan","")))))))</f>
        <v/>
      </c>
    </row>
    <row r="99" customFormat="false" ht="15" hidden="false" customHeight="true" outlineLevel="0" collapsed="false">
      <c r="A99" s="7"/>
      <c r="B99" s="8"/>
      <c r="C99" s="9" t="str">
        <f aca="false">IF(A99="","",IFERROR(LEFT(TRIM(A99),FIND(" ",TRIM(A99))-1),TRIM(A99)))</f>
        <v/>
      </c>
      <c r="D99" s="9" t="str">
        <f aca="false">IF(A99="","",IFERROR(VLOOKUP(C99,'Genus–family list'!$A$2:$B$400,2,FALSE()),"not in list"))</f>
        <v/>
      </c>
      <c r="E99" s="10" t="str">
        <f aca="false">IF(A99="","",IF(Results!$C$11=0,0,B99/Results!$C$11))</f>
        <v/>
      </c>
      <c r="F99" s="11" t="str">
        <f aca="false">IF(A99="","",B99+SUMIF('Planting plan'!$A$2:$A$201,A99,'Planting plan'!$B$2:$B$201)-SUMIF('Planting plan'!$A$2:$A$201,A99,'Planting plan'!$C$2:$C$201))</f>
        <v/>
      </c>
      <c r="G99" s="10" t="str">
        <f aca="false">IF(A99="","",IF(Results!$D$11=0,0,F99/Results!$D$11))</f>
        <v/>
      </c>
      <c r="H99" s="10" t="str">
        <f aca="false">IF(A99="","",IF(Results!$D$11=0,0,(SUMIF('Current trees'!$C$2:$C$501,C99,'Current trees'!$F$2:$F$501)+SUMIF('Planting plan'!$E$2:$E$201,C99,'Planting plan'!$H$2:$H$201))/Results!$D$11))</f>
        <v/>
      </c>
      <c r="I99" s="10" t="str">
        <f aca="false">IF(OR(A99="",D99="not in list"),"",IF(Results!$D$11=0,0,(SUMIF('Current trees'!$D$2:$D$501,D99,'Current trees'!$F$2:$F$501)+SUMIF('Planting plan'!$F$2:$F$201,D99,'Planting plan'!$H$2:$H$201))/Results!$D$11))</f>
        <v/>
      </c>
      <c r="J99" s="10" t="str">
        <f aca="false">IF(A99="","",IF(Results!$C$11=0,0,SUMIF('Current trees'!$C$2:$C$501,C99,'Current trees'!$B$2:$B$501)/Results!$C$11))</f>
        <v/>
      </c>
      <c r="K99" s="10" t="str">
        <f aca="false">IF(OR(A99="",D99="not in list"),"",IF(Results!$C$11=0,0,SUMIF('Current trees'!$D$2:$D$501,D99,'Current trees'!$B$2:$B$501)/Results!$C$11))</f>
        <v/>
      </c>
      <c r="L99" s="9" t="str">
        <f aca="false">IF(AND(A99="",B99=""),"",IF(A99="","Species name missing: these trees are not counted",IF(A99&lt;&gt;TRIM(A99),"Extra spaces in the species name: remove them",IF(OR(B99="",AND(B99&lt;&gt;"",IFERROR(OR(NOT(ISNUMBER(B99)),B99&lt;0,B99&lt;&gt;INT(B99)),TRUE()))),"Number of trees must be a whole number, 0 or more",IF(D99="not in list","Genus not in 'Genus–family list': add it",IF(COUNTIF($A$2:$A$501,A99)&gt;1,"Species listed more than once: combine the rows",IF(N(F99)&lt;0,"More trees removed than exist: check the planting plan","")))))))</f>
        <v/>
      </c>
    </row>
    <row r="100" customFormat="false" ht="15" hidden="false" customHeight="true" outlineLevel="0" collapsed="false">
      <c r="A100" s="7"/>
      <c r="B100" s="8"/>
      <c r="C100" s="9" t="str">
        <f aca="false">IF(A100="","",IFERROR(LEFT(TRIM(A100),FIND(" ",TRIM(A100))-1),TRIM(A100)))</f>
        <v/>
      </c>
      <c r="D100" s="9" t="str">
        <f aca="false">IF(A100="","",IFERROR(VLOOKUP(C100,'Genus–family list'!$A$2:$B$400,2,FALSE()),"not in list"))</f>
        <v/>
      </c>
      <c r="E100" s="10" t="str">
        <f aca="false">IF(A100="","",IF(Results!$C$11=0,0,B100/Results!$C$11))</f>
        <v/>
      </c>
      <c r="F100" s="11" t="str">
        <f aca="false">IF(A100="","",B100+SUMIF('Planting plan'!$A$2:$A$201,A100,'Planting plan'!$B$2:$B$201)-SUMIF('Planting plan'!$A$2:$A$201,A100,'Planting plan'!$C$2:$C$201))</f>
        <v/>
      </c>
      <c r="G100" s="10" t="str">
        <f aca="false">IF(A100="","",IF(Results!$D$11=0,0,F100/Results!$D$11))</f>
        <v/>
      </c>
      <c r="H100" s="10" t="str">
        <f aca="false">IF(A100="","",IF(Results!$D$11=0,0,(SUMIF('Current trees'!$C$2:$C$501,C100,'Current trees'!$F$2:$F$501)+SUMIF('Planting plan'!$E$2:$E$201,C100,'Planting plan'!$H$2:$H$201))/Results!$D$11))</f>
        <v/>
      </c>
      <c r="I100" s="10" t="str">
        <f aca="false">IF(OR(A100="",D100="not in list"),"",IF(Results!$D$11=0,0,(SUMIF('Current trees'!$D$2:$D$501,D100,'Current trees'!$F$2:$F$501)+SUMIF('Planting plan'!$F$2:$F$201,D100,'Planting plan'!$H$2:$H$201))/Results!$D$11))</f>
        <v/>
      </c>
      <c r="J100" s="10" t="str">
        <f aca="false">IF(A100="","",IF(Results!$C$11=0,0,SUMIF('Current trees'!$C$2:$C$501,C100,'Current trees'!$B$2:$B$501)/Results!$C$11))</f>
        <v/>
      </c>
      <c r="K100" s="10" t="str">
        <f aca="false">IF(OR(A100="",D100="not in list"),"",IF(Results!$C$11=0,0,SUMIF('Current trees'!$D$2:$D$501,D100,'Current trees'!$B$2:$B$501)/Results!$C$11))</f>
        <v/>
      </c>
      <c r="L100" s="9" t="str">
        <f aca="false">IF(AND(A100="",B100=""),"",IF(A100="","Species name missing: these trees are not counted",IF(A100&lt;&gt;TRIM(A100),"Extra spaces in the species name: remove them",IF(OR(B100="",AND(B100&lt;&gt;"",IFERROR(OR(NOT(ISNUMBER(B100)),B100&lt;0,B100&lt;&gt;INT(B100)),TRUE()))),"Number of trees must be a whole number, 0 or more",IF(D100="not in list","Genus not in 'Genus–family list': add it",IF(COUNTIF($A$2:$A$501,A100)&gt;1,"Species listed more than once: combine the rows",IF(N(F100)&lt;0,"More trees removed than exist: check the planting plan","")))))))</f>
        <v/>
      </c>
    </row>
    <row r="101" customFormat="false" ht="15" hidden="false" customHeight="true" outlineLevel="0" collapsed="false">
      <c r="A101" s="7"/>
      <c r="B101" s="8"/>
      <c r="C101" s="9" t="str">
        <f aca="false">IF(A101="","",IFERROR(LEFT(TRIM(A101),FIND(" ",TRIM(A101))-1),TRIM(A101)))</f>
        <v/>
      </c>
      <c r="D101" s="9" t="str">
        <f aca="false">IF(A101="","",IFERROR(VLOOKUP(C101,'Genus–family list'!$A$2:$B$400,2,FALSE()),"not in list"))</f>
        <v/>
      </c>
      <c r="E101" s="10" t="str">
        <f aca="false">IF(A101="","",IF(Results!$C$11=0,0,B101/Results!$C$11))</f>
        <v/>
      </c>
      <c r="F101" s="11" t="str">
        <f aca="false">IF(A101="","",B101+SUMIF('Planting plan'!$A$2:$A$201,A101,'Planting plan'!$B$2:$B$201)-SUMIF('Planting plan'!$A$2:$A$201,A101,'Planting plan'!$C$2:$C$201))</f>
        <v/>
      </c>
      <c r="G101" s="10" t="str">
        <f aca="false">IF(A101="","",IF(Results!$D$11=0,0,F101/Results!$D$11))</f>
        <v/>
      </c>
      <c r="H101" s="10" t="str">
        <f aca="false">IF(A101="","",IF(Results!$D$11=0,0,(SUMIF('Current trees'!$C$2:$C$501,C101,'Current trees'!$F$2:$F$501)+SUMIF('Planting plan'!$E$2:$E$201,C101,'Planting plan'!$H$2:$H$201))/Results!$D$11))</f>
        <v/>
      </c>
      <c r="I101" s="10" t="str">
        <f aca="false">IF(OR(A101="",D101="not in list"),"",IF(Results!$D$11=0,0,(SUMIF('Current trees'!$D$2:$D$501,D101,'Current trees'!$F$2:$F$501)+SUMIF('Planting plan'!$F$2:$F$201,D101,'Planting plan'!$H$2:$H$201))/Results!$D$11))</f>
        <v/>
      </c>
      <c r="J101" s="10" t="str">
        <f aca="false">IF(A101="","",IF(Results!$C$11=0,0,SUMIF('Current trees'!$C$2:$C$501,C101,'Current trees'!$B$2:$B$501)/Results!$C$11))</f>
        <v/>
      </c>
      <c r="K101" s="10" t="str">
        <f aca="false">IF(OR(A101="",D101="not in list"),"",IF(Results!$C$11=0,0,SUMIF('Current trees'!$D$2:$D$501,D101,'Current trees'!$B$2:$B$501)/Results!$C$11))</f>
        <v/>
      </c>
      <c r="L101" s="9" t="str">
        <f aca="false">IF(AND(A101="",B101=""),"",IF(A101="","Species name missing: these trees are not counted",IF(A101&lt;&gt;TRIM(A101),"Extra spaces in the species name: remove them",IF(OR(B101="",AND(B101&lt;&gt;"",IFERROR(OR(NOT(ISNUMBER(B101)),B101&lt;0,B101&lt;&gt;INT(B101)),TRUE()))),"Number of trees must be a whole number, 0 or more",IF(D101="not in list","Genus not in 'Genus–family list': add it",IF(COUNTIF($A$2:$A$501,A101)&gt;1,"Species listed more than once: combine the rows",IF(N(F101)&lt;0,"More trees removed than exist: check the planting plan","")))))))</f>
        <v/>
      </c>
    </row>
    <row r="102" customFormat="false" ht="15" hidden="false" customHeight="true" outlineLevel="0" collapsed="false">
      <c r="A102" s="7"/>
      <c r="B102" s="8"/>
      <c r="C102" s="9" t="str">
        <f aca="false">IF(A102="","",IFERROR(LEFT(TRIM(A102),FIND(" ",TRIM(A102))-1),TRIM(A102)))</f>
        <v/>
      </c>
      <c r="D102" s="9" t="str">
        <f aca="false">IF(A102="","",IFERROR(VLOOKUP(C102,'Genus–family list'!$A$2:$B$400,2,FALSE()),"not in list"))</f>
        <v/>
      </c>
      <c r="E102" s="10" t="str">
        <f aca="false">IF(A102="","",IF(Results!$C$11=0,0,B102/Results!$C$11))</f>
        <v/>
      </c>
      <c r="F102" s="11" t="str">
        <f aca="false">IF(A102="","",B102+SUMIF('Planting plan'!$A$2:$A$201,A102,'Planting plan'!$B$2:$B$201)-SUMIF('Planting plan'!$A$2:$A$201,A102,'Planting plan'!$C$2:$C$201))</f>
        <v/>
      </c>
      <c r="G102" s="10" t="str">
        <f aca="false">IF(A102="","",IF(Results!$D$11=0,0,F102/Results!$D$11))</f>
        <v/>
      </c>
      <c r="H102" s="10" t="str">
        <f aca="false">IF(A102="","",IF(Results!$D$11=0,0,(SUMIF('Current trees'!$C$2:$C$501,C102,'Current trees'!$F$2:$F$501)+SUMIF('Planting plan'!$E$2:$E$201,C102,'Planting plan'!$H$2:$H$201))/Results!$D$11))</f>
        <v/>
      </c>
      <c r="I102" s="10" t="str">
        <f aca="false">IF(OR(A102="",D102="not in list"),"",IF(Results!$D$11=0,0,(SUMIF('Current trees'!$D$2:$D$501,D102,'Current trees'!$F$2:$F$501)+SUMIF('Planting plan'!$F$2:$F$201,D102,'Planting plan'!$H$2:$H$201))/Results!$D$11))</f>
        <v/>
      </c>
      <c r="J102" s="10" t="str">
        <f aca="false">IF(A102="","",IF(Results!$C$11=0,0,SUMIF('Current trees'!$C$2:$C$501,C102,'Current trees'!$B$2:$B$501)/Results!$C$11))</f>
        <v/>
      </c>
      <c r="K102" s="10" t="str">
        <f aca="false">IF(OR(A102="",D102="not in list"),"",IF(Results!$C$11=0,0,SUMIF('Current trees'!$D$2:$D$501,D102,'Current trees'!$B$2:$B$501)/Results!$C$11))</f>
        <v/>
      </c>
      <c r="L102" s="9" t="str">
        <f aca="false">IF(AND(A102="",B102=""),"",IF(A102="","Species name missing: these trees are not counted",IF(A102&lt;&gt;TRIM(A102),"Extra spaces in the species name: remove them",IF(OR(B102="",AND(B102&lt;&gt;"",IFERROR(OR(NOT(ISNUMBER(B102)),B102&lt;0,B102&lt;&gt;INT(B102)),TRUE()))),"Number of trees must be a whole number, 0 or more",IF(D102="not in list","Genus not in 'Genus–family list': add it",IF(COUNTIF($A$2:$A$501,A102)&gt;1,"Species listed more than once: combine the rows",IF(N(F102)&lt;0,"More trees removed than exist: check the planting plan","")))))))</f>
        <v/>
      </c>
    </row>
    <row r="103" customFormat="false" ht="15" hidden="false" customHeight="true" outlineLevel="0" collapsed="false">
      <c r="A103" s="7"/>
      <c r="B103" s="8"/>
      <c r="C103" s="9" t="str">
        <f aca="false">IF(A103="","",IFERROR(LEFT(TRIM(A103),FIND(" ",TRIM(A103))-1),TRIM(A103)))</f>
        <v/>
      </c>
      <c r="D103" s="9" t="str">
        <f aca="false">IF(A103="","",IFERROR(VLOOKUP(C103,'Genus–family list'!$A$2:$B$400,2,FALSE()),"not in list"))</f>
        <v/>
      </c>
      <c r="E103" s="10" t="str">
        <f aca="false">IF(A103="","",IF(Results!$C$11=0,0,B103/Results!$C$11))</f>
        <v/>
      </c>
      <c r="F103" s="11" t="str">
        <f aca="false">IF(A103="","",B103+SUMIF('Planting plan'!$A$2:$A$201,A103,'Planting plan'!$B$2:$B$201)-SUMIF('Planting plan'!$A$2:$A$201,A103,'Planting plan'!$C$2:$C$201))</f>
        <v/>
      </c>
      <c r="G103" s="10" t="str">
        <f aca="false">IF(A103="","",IF(Results!$D$11=0,0,F103/Results!$D$11))</f>
        <v/>
      </c>
      <c r="H103" s="10" t="str">
        <f aca="false">IF(A103="","",IF(Results!$D$11=0,0,(SUMIF('Current trees'!$C$2:$C$501,C103,'Current trees'!$F$2:$F$501)+SUMIF('Planting plan'!$E$2:$E$201,C103,'Planting plan'!$H$2:$H$201))/Results!$D$11))</f>
        <v/>
      </c>
      <c r="I103" s="10" t="str">
        <f aca="false">IF(OR(A103="",D103="not in list"),"",IF(Results!$D$11=0,0,(SUMIF('Current trees'!$D$2:$D$501,D103,'Current trees'!$F$2:$F$501)+SUMIF('Planting plan'!$F$2:$F$201,D103,'Planting plan'!$H$2:$H$201))/Results!$D$11))</f>
        <v/>
      </c>
      <c r="J103" s="10" t="str">
        <f aca="false">IF(A103="","",IF(Results!$C$11=0,0,SUMIF('Current trees'!$C$2:$C$501,C103,'Current trees'!$B$2:$B$501)/Results!$C$11))</f>
        <v/>
      </c>
      <c r="K103" s="10" t="str">
        <f aca="false">IF(OR(A103="",D103="not in list"),"",IF(Results!$C$11=0,0,SUMIF('Current trees'!$D$2:$D$501,D103,'Current trees'!$B$2:$B$501)/Results!$C$11))</f>
        <v/>
      </c>
      <c r="L103" s="9" t="str">
        <f aca="false">IF(AND(A103="",B103=""),"",IF(A103="","Species name missing: these trees are not counted",IF(A103&lt;&gt;TRIM(A103),"Extra spaces in the species name: remove them",IF(OR(B103="",AND(B103&lt;&gt;"",IFERROR(OR(NOT(ISNUMBER(B103)),B103&lt;0,B103&lt;&gt;INT(B103)),TRUE()))),"Number of trees must be a whole number, 0 or more",IF(D103="not in list","Genus not in 'Genus–family list': add it",IF(COUNTIF($A$2:$A$501,A103)&gt;1,"Species listed more than once: combine the rows",IF(N(F103)&lt;0,"More trees removed than exist: check the planting plan","")))))))</f>
        <v/>
      </c>
    </row>
    <row r="104" customFormat="false" ht="15" hidden="false" customHeight="true" outlineLevel="0" collapsed="false">
      <c r="A104" s="7"/>
      <c r="B104" s="8"/>
      <c r="C104" s="9" t="str">
        <f aca="false">IF(A104="","",IFERROR(LEFT(TRIM(A104),FIND(" ",TRIM(A104))-1),TRIM(A104)))</f>
        <v/>
      </c>
      <c r="D104" s="9" t="str">
        <f aca="false">IF(A104="","",IFERROR(VLOOKUP(C104,'Genus–family list'!$A$2:$B$400,2,FALSE()),"not in list"))</f>
        <v/>
      </c>
      <c r="E104" s="10" t="str">
        <f aca="false">IF(A104="","",IF(Results!$C$11=0,0,B104/Results!$C$11))</f>
        <v/>
      </c>
      <c r="F104" s="11" t="str">
        <f aca="false">IF(A104="","",B104+SUMIF('Planting plan'!$A$2:$A$201,A104,'Planting plan'!$B$2:$B$201)-SUMIF('Planting plan'!$A$2:$A$201,A104,'Planting plan'!$C$2:$C$201))</f>
        <v/>
      </c>
      <c r="G104" s="10" t="str">
        <f aca="false">IF(A104="","",IF(Results!$D$11=0,0,F104/Results!$D$11))</f>
        <v/>
      </c>
      <c r="H104" s="10" t="str">
        <f aca="false">IF(A104="","",IF(Results!$D$11=0,0,(SUMIF('Current trees'!$C$2:$C$501,C104,'Current trees'!$F$2:$F$501)+SUMIF('Planting plan'!$E$2:$E$201,C104,'Planting plan'!$H$2:$H$201))/Results!$D$11))</f>
        <v/>
      </c>
      <c r="I104" s="10" t="str">
        <f aca="false">IF(OR(A104="",D104="not in list"),"",IF(Results!$D$11=0,0,(SUMIF('Current trees'!$D$2:$D$501,D104,'Current trees'!$F$2:$F$501)+SUMIF('Planting plan'!$F$2:$F$201,D104,'Planting plan'!$H$2:$H$201))/Results!$D$11))</f>
        <v/>
      </c>
      <c r="J104" s="10" t="str">
        <f aca="false">IF(A104="","",IF(Results!$C$11=0,0,SUMIF('Current trees'!$C$2:$C$501,C104,'Current trees'!$B$2:$B$501)/Results!$C$11))</f>
        <v/>
      </c>
      <c r="K104" s="10" t="str">
        <f aca="false">IF(OR(A104="",D104="not in list"),"",IF(Results!$C$11=0,0,SUMIF('Current trees'!$D$2:$D$501,D104,'Current trees'!$B$2:$B$501)/Results!$C$11))</f>
        <v/>
      </c>
      <c r="L104" s="9" t="str">
        <f aca="false">IF(AND(A104="",B104=""),"",IF(A104="","Species name missing: these trees are not counted",IF(A104&lt;&gt;TRIM(A104),"Extra spaces in the species name: remove them",IF(OR(B104="",AND(B104&lt;&gt;"",IFERROR(OR(NOT(ISNUMBER(B104)),B104&lt;0,B104&lt;&gt;INT(B104)),TRUE()))),"Number of trees must be a whole number, 0 or more",IF(D104="not in list","Genus not in 'Genus–family list': add it",IF(COUNTIF($A$2:$A$501,A104)&gt;1,"Species listed more than once: combine the rows",IF(N(F104)&lt;0,"More trees removed than exist: check the planting plan","")))))))</f>
        <v/>
      </c>
    </row>
    <row r="105" customFormat="false" ht="15" hidden="false" customHeight="true" outlineLevel="0" collapsed="false">
      <c r="A105" s="7"/>
      <c r="B105" s="8"/>
      <c r="C105" s="9" t="str">
        <f aca="false">IF(A105="","",IFERROR(LEFT(TRIM(A105),FIND(" ",TRIM(A105))-1),TRIM(A105)))</f>
        <v/>
      </c>
      <c r="D105" s="9" t="str">
        <f aca="false">IF(A105="","",IFERROR(VLOOKUP(C105,'Genus–family list'!$A$2:$B$400,2,FALSE()),"not in list"))</f>
        <v/>
      </c>
      <c r="E105" s="10" t="str">
        <f aca="false">IF(A105="","",IF(Results!$C$11=0,0,B105/Results!$C$11))</f>
        <v/>
      </c>
      <c r="F105" s="11" t="str">
        <f aca="false">IF(A105="","",B105+SUMIF('Planting plan'!$A$2:$A$201,A105,'Planting plan'!$B$2:$B$201)-SUMIF('Planting plan'!$A$2:$A$201,A105,'Planting plan'!$C$2:$C$201))</f>
        <v/>
      </c>
      <c r="G105" s="10" t="str">
        <f aca="false">IF(A105="","",IF(Results!$D$11=0,0,F105/Results!$D$11))</f>
        <v/>
      </c>
      <c r="H105" s="10" t="str">
        <f aca="false">IF(A105="","",IF(Results!$D$11=0,0,(SUMIF('Current trees'!$C$2:$C$501,C105,'Current trees'!$F$2:$F$501)+SUMIF('Planting plan'!$E$2:$E$201,C105,'Planting plan'!$H$2:$H$201))/Results!$D$11))</f>
        <v/>
      </c>
      <c r="I105" s="10" t="str">
        <f aca="false">IF(OR(A105="",D105="not in list"),"",IF(Results!$D$11=0,0,(SUMIF('Current trees'!$D$2:$D$501,D105,'Current trees'!$F$2:$F$501)+SUMIF('Planting plan'!$F$2:$F$201,D105,'Planting plan'!$H$2:$H$201))/Results!$D$11))</f>
        <v/>
      </c>
      <c r="J105" s="10" t="str">
        <f aca="false">IF(A105="","",IF(Results!$C$11=0,0,SUMIF('Current trees'!$C$2:$C$501,C105,'Current trees'!$B$2:$B$501)/Results!$C$11))</f>
        <v/>
      </c>
      <c r="K105" s="10" t="str">
        <f aca="false">IF(OR(A105="",D105="not in list"),"",IF(Results!$C$11=0,0,SUMIF('Current trees'!$D$2:$D$501,D105,'Current trees'!$B$2:$B$501)/Results!$C$11))</f>
        <v/>
      </c>
      <c r="L105" s="9" t="str">
        <f aca="false">IF(AND(A105="",B105=""),"",IF(A105="","Species name missing: these trees are not counted",IF(A105&lt;&gt;TRIM(A105),"Extra spaces in the species name: remove them",IF(OR(B105="",AND(B105&lt;&gt;"",IFERROR(OR(NOT(ISNUMBER(B105)),B105&lt;0,B105&lt;&gt;INT(B105)),TRUE()))),"Number of trees must be a whole number, 0 or more",IF(D105="not in list","Genus not in 'Genus–family list': add it",IF(COUNTIF($A$2:$A$501,A105)&gt;1,"Species listed more than once: combine the rows",IF(N(F105)&lt;0,"More trees removed than exist: check the planting plan","")))))))</f>
        <v/>
      </c>
    </row>
    <row r="106" customFormat="false" ht="15" hidden="false" customHeight="true" outlineLevel="0" collapsed="false">
      <c r="A106" s="7"/>
      <c r="B106" s="8"/>
      <c r="C106" s="9" t="str">
        <f aca="false">IF(A106="","",IFERROR(LEFT(TRIM(A106),FIND(" ",TRIM(A106))-1),TRIM(A106)))</f>
        <v/>
      </c>
      <c r="D106" s="9" t="str">
        <f aca="false">IF(A106="","",IFERROR(VLOOKUP(C106,'Genus–family list'!$A$2:$B$400,2,FALSE()),"not in list"))</f>
        <v/>
      </c>
      <c r="E106" s="10" t="str">
        <f aca="false">IF(A106="","",IF(Results!$C$11=0,0,B106/Results!$C$11))</f>
        <v/>
      </c>
      <c r="F106" s="11" t="str">
        <f aca="false">IF(A106="","",B106+SUMIF('Planting plan'!$A$2:$A$201,A106,'Planting plan'!$B$2:$B$201)-SUMIF('Planting plan'!$A$2:$A$201,A106,'Planting plan'!$C$2:$C$201))</f>
        <v/>
      </c>
      <c r="G106" s="10" t="str">
        <f aca="false">IF(A106="","",IF(Results!$D$11=0,0,F106/Results!$D$11))</f>
        <v/>
      </c>
      <c r="H106" s="10" t="str">
        <f aca="false">IF(A106="","",IF(Results!$D$11=0,0,(SUMIF('Current trees'!$C$2:$C$501,C106,'Current trees'!$F$2:$F$501)+SUMIF('Planting plan'!$E$2:$E$201,C106,'Planting plan'!$H$2:$H$201))/Results!$D$11))</f>
        <v/>
      </c>
      <c r="I106" s="10" t="str">
        <f aca="false">IF(OR(A106="",D106="not in list"),"",IF(Results!$D$11=0,0,(SUMIF('Current trees'!$D$2:$D$501,D106,'Current trees'!$F$2:$F$501)+SUMIF('Planting plan'!$F$2:$F$201,D106,'Planting plan'!$H$2:$H$201))/Results!$D$11))</f>
        <v/>
      </c>
      <c r="J106" s="10" t="str">
        <f aca="false">IF(A106="","",IF(Results!$C$11=0,0,SUMIF('Current trees'!$C$2:$C$501,C106,'Current trees'!$B$2:$B$501)/Results!$C$11))</f>
        <v/>
      </c>
      <c r="K106" s="10" t="str">
        <f aca="false">IF(OR(A106="",D106="not in list"),"",IF(Results!$C$11=0,0,SUMIF('Current trees'!$D$2:$D$501,D106,'Current trees'!$B$2:$B$501)/Results!$C$11))</f>
        <v/>
      </c>
      <c r="L106" s="9" t="str">
        <f aca="false">IF(AND(A106="",B106=""),"",IF(A106="","Species name missing: these trees are not counted",IF(A106&lt;&gt;TRIM(A106),"Extra spaces in the species name: remove them",IF(OR(B106="",AND(B106&lt;&gt;"",IFERROR(OR(NOT(ISNUMBER(B106)),B106&lt;0,B106&lt;&gt;INT(B106)),TRUE()))),"Number of trees must be a whole number, 0 or more",IF(D106="not in list","Genus not in 'Genus–family list': add it",IF(COUNTIF($A$2:$A$501,A106)&gt;1,"Species listed more than once: combine the rows",IF(N(F106)&lt;0,"More trees removed than exist: check the planting plan","")))))))</f>
        <v/>
      </c>
    </row>
    <row r="107" customFormat="false" ht="15" hidden="false" customHeight="true" outlineLevel="0" collapsed="false">
      <c r="A107" s="7"/>
      <c r="B107" s="8"/>
      <c r="C107" s="9" t="str">
        <f aca="false">IF(A107="","",IFERROR(LEFT(TRIM(A107),FIND(" ",TRIM(A107))-1),TRIM(A107)))</f>
        <v/>
      </c>
      <c r="D107" s="9" t="str">
        <f aca="false">IF(A107="","",IFERROR(VLOOKUP(C107,'Genus–family list'!$A$2:$B$400,2,FALSE()),"not in list"))</f>
        <v/>
      </c>
      <c r="E107" s="10" t="str">
        <f aca="false">IF(A107="","",IF(Results!$C$11=0,0,B107/Results!$C$11))</f>
        <v/>
      </c>
      <c r="F107" s="11" t="str">
        <f aca="false">IF(A107="","",B107+SUMIF('Planting plan'!$A$2:$A$201,A107,'Planting plan'!$B$2:$B$201)-SUMIF('Planting plan'!$A$2:$A$201,A107,'Planting plan'!$C$2:$C$201))</f>
        <v/>
      </c>
      <c r="G107" s="10" t="str">
        <f aca="false">IF(A107="","",IF(Results!$D$11=0,0,F107/Results!$D$11))</f>
        <v/>
      </c>
      <c r="H107" s="10" t="str">
        <f aca="false">IF(A107="","",IF(Results!$D$11=0,0,(SUMIF('Current trees'!$C$2:$C$501,C107,'Current trees'!$F$2:$F$501)+SUMIF('Planting plan'!$E$2:$E$201,C107,'Planting plan'!$H$2:$H$201))/Results!$D$11))</f>
        <v/>
      </c>
      <c r="I107" s="10" t="str">
        <f aca="false">IF(OR(A107="",D107="not in list"),"",IF(Results!$D$11=0,0,(SUMIF('Current trees'!$D$2:$D$501,D107,'Current trees'!$F$2:$F$501)+SUMIF('Planting plan'!$F$2:$F$201,D107,'Planting plan'!$H$2:$H$201))/Results!$D$11))</f>
        <v/>
      </c>
      <c r="J107" s="10" t="str">
        <f aca="false">IF(A107="","",IF(Results!$C$11=0,0,SUMIF('Current trees'!$C$2:$C$501,C107,'Current trees'!$B$2:$B$501)/Results!$C$11))</f>
        <v/>
      </c>
      <c r="K107" s="10" t="str">
        <f aca="false">IF(OR(A107="",D107="not in list"),"",IF(Results!$C$11=0,0,SUMIF('Current trees'!$D$2:$D$501,D107,'Current trees'!$B$2:$B$501)/Results!$C$11))</f>
        <v/>
      </c>
      <c r="L107" s="9" t="str">
        <f aca="false">IF(AND(A107="",B107=""),"",IF(A107="","Species name missing: these trees are not counted",IF(A107&lt;&gt;TRIM(A107),"Extra spaces in the species name: remove them",IF(OR(B107="",AND(B107&lt;&gt;"",IFERROR(OR(NOT(ISNUMBER(B107)),B107&lt;0,B107&lt;&gt;INT(B107)),TRUE()))),"Number of trees must be a whole number, 0 or more",IF(D107="not in list","Genus not in 'Genus–family list': add it",IF(COUNTIF($A$2:$A$501,A107)&gt;1,"Species listed more than once: combine the rows",IF(N(F107)&lt;0,"More trees removed than exist: check the planting plan","")))))))</f>
        <v/>
      </c>
    </row>
    <row r="108" customFormat="false" ht="15" hidden="false" customHeight="true" outlineLevel="0" collapsed="false">
      <c r="A108" s="7"/>
      <c r="B108" s="8"/>
      <c r="C108" s="9" t="str">
        <f aca="false">IF(A108="","",IFERROR(LEFT(TRIM(A108),FIND(" ",TRIM(A108))-1),TRIM(A108)))</f>
        <v/>
      </c>
      <c r="D108" s="9" t="str">
        <f aca="false">IF(A108="","",IFERROR(VLOOKUP(C108,'Genus–family list'!$A$2:$B$400,2,FALSE()),"not in list"))</f>
        <v/>
      </c>
      <c r="E108" s="10" t="str">
        <f aca="false">IF(A108="","",IF(Results!$C$11=0,0,B108/Results!$C$11))</f>
        <v/>
      </c>
      <c r="F108" s="11" t="str">
        <f aca="false">IF(A108="","",B108+SUMIF('Planting plan'!$A$2:$A$201,A108,'Planting plan'!$B$2:$B$201)-SUMIF('Planting plan'!$A$2:$A$201,A108,'Planting plan'!$C$2:$C$201))</f>
        <v/>
      </c>
      <c r="G108" s="10" t="str">
        <f aca="false">IF(A108="","",IF(Results!$D$11=0,0,F108/Results!$D$11))</f>
        <v/>
      </c>
      <c r="H108" s="10" t="str">
        <f aca="false">IF(A108="","",IF(Results!$D$11=0,0,(SUMIF('Current trees'!$C$2:$C$501,C108,'Current trees'!$F$2:$F$501)+SUMIF('Planting plan'!$E$2:$E$201,C108,'Planting plan'!$H$2:$H$201))/Results!$D$11))</f>
        <v/>
      </c>
      <c r="I108" s="10" t="str">
        <f aca="false">IF(OR(A108="",D108="not in list"),"",IF(Results!$D$11=0,0,(SUMIF('Current trees'!$D$2:$D$501,D108,'Current trees'!$F$2:$F$501)+SUMIF('Planting plan'!$F$2:$F$201,D108,'Planting plan'!$H$2:$H$201))/Results!$D$11))</f>
        <v/>
      </c>
      <c r="J108" s="10" t="str">
        <f aca="false">IF(A108="","",IF(Results!$C$11=0,0,SUMIF('Current trees'!$C$2:$C$501,C108,'Current trees'!$B$2:$B$501)/Results!$C$11))</f>
        <v/>
      </c>
      <c r="K108" s="10" t="str">
        <f aca="false">IF(OR(A108="",D108="not in list"),"",IF(Results!$C$11=0,0,SUMIF('Current trees'!$D$2:$D$501,D108,'Current trees'!$B$2:$B$501)/Results!$C$11))</f>
        <v/>
      </c>
      <c r="L108" s="9" t="str">
        <f aca="false">IF(AND(A108="",B108=""),"",IF(A108="","Species name missing: these trees are not counted",IF(A108&lt;&gt;TRIM(A108),"Extra spaces in the species name: remove them",IF(OR(B108="",AND(B108&lt;&gt;"",IFERROR(OR(NOT(ISNUMBER(B108)),B108&lt;0,B108&lt;&gt;INT(B108)),TRUE()))),"Number of trees must be a whole number, 0 or more",IF(D108="not in list","Genus not in 'Genus–family list': add it",IF(COUNTIF($A$2:$A$501,A108)&gt;1,"Species listed more than once: combine the rows",IF(N(F108)&lt;0,"More trees removed than exist: check the planting plan","")))))))</f>
        <v/>
      </c>
    </row>
    <row r="109" customFormat="false" ht="15" hidden="false" customHeight="true" outlineLevel="0" collapsed="false">
      <c r="A109" s="7"/>
      <c r="B109" s="8"/>
      <c r="C109" s="9" t="str">
        <f aca="false">IF(A109="","",IFERROR(LEFT(TRIM(A109),FIND(" ",TRIM(A109))-1),TRIM(A109)))</f>
        <v/>
      </c>
      <c r="D109" s="9" t="str">
        <f aca="false">IF(A109="","",IFERROR(VLOOKUP(C109,'Genus–family list'!$A$2:$B$400,2,FALSE()),"not in list"))</f>
        <v/>
      </c>
      <c r="E109" s="10" t="str">
        <f aca="false">IF(A109="","",IF(Results!$C$11=0,0,B109/Results!$C$11))</f>
        <v/>
      </c>
      <c r="F109" s="11" t="str">
        <f aca="false">IF(A109="","",B109+SUMIF('Planting plan'!$A$2:$A$201,A109,'Planting plan'!$B$2:$B$201)-SUMIF('Planting plan'!$A$2:$A$201,A109,'Planting plan'!$C$2:$C$201))</f>
        <v/>
      </c>
      <c r="G109" s="10" t="str">
        <f aca="false">IF(A109="","",IF(Results!$D$11=0,0,F109/Results!$D$11))</f>
        <v/>
      </c>
      <c r="H109" s="10" t="str">
        <f aca="false">IF(A109="","",IF(Results!$D$11=0,0,(SUMIF('Current trees'!$C$2:$C$501,C109,'Current trees'!$F$2:$F$501)+SUMIF('Planting plan'!$E$2:$E$201,C109,'Planting plan'!$H$2:$H$201))/Results!$D$11))</f>
        <v/>
      </c>
      <c r="I109" s="10" t="str">
        <f aca="false">IF(OR(A109="",D109="not in list"),"",IF(Results!$D$11=0,0,(SUMIF('Current trees'!$D$2:$D$501,D109,'Current trees'!$F$2:$F$501)+SUMIF('Planting plan'!$F$2:$F$201,D109,'Planting plan'!$H$2:$H$201))/Results!$D$11))</f>
        <v/>
      </c>
      <c r="J109" s="10" t="str">
        <f aca="false">IF(A109="","",IF(Results!$C$11=0,0,SUMIF('Current trees'!$C$2:$C$501,C109,'Current trees'!$B$2:$B$501)/Results!$C$11))</f>
        <v/>
      </c>
      <c r="K109" s="10" t="str">
        <f aca="false">IF(OR(A109="",D109="not in list"),"",IF(Results!$C$11=0,0,SUMIF('Current trees'!$D$2:$D$501,D109,'Current trees'!$B$2:$B$501)/Results!$C$11))</f>
        <v/>
      </c>
      <c r="L109" s="9" t="str">
        <f aca="false">IF(AND(A109="",B109=""),"",IF(A109="","Species name missing: these trees are not counted",IF(A109&lt;&gt;TRIM(A109),"Extra spaces in the species name: remove them",IF(OR(B109="",AND(B109&lt;&gt;"",IFERROR(OR(NOT(ISNUMBER(B109)),B109&lt;0,B109&lt;&gt;INT(B109)),TRUE()))),"Number of trees must be a whole number, 0 or more",IF(D109="not in list","Genus not in 'Genus–family list': add it",IF(COUNTIF($A$2:$A$501,A109)&gt;1,"Species listed more than once: combine the rows",IF(N(F109)&lt;0,"More trees removed than exist: check the planting plan","")))))))</f>
        <v/>
      </c>
    </row>
    <row r="110" customFormat="false" ht="15" hidden="false" customHeight="true" outlineLevel="0" collapsed="false">
      <c r="A110" s="7"/>
      <c r="B110" s="8"/>
      <c r="C110" s="9" t="str">
        <f aca="false">IF(A110="","",IFERROR(LEFT(TRIM(A110),FIND(" ",TRIM(A110))-1),TRIM(A110)))</f>
        <v/>
      </c>
      <c r="D110" s="9" t="str">
        <f aca="false">IF(A110="","",IFERROR(VLOOKUP(C110,'Genus–family list'!$A$2:$B$400,2,FALSE()),"not in list"))</f>
        <v/>
      </c>
      <c r="E110" s="10" t="str">
        <f aca="false">IF(A110="","",IF(Results!$C$11=0,0,B110/Results!$C$11))</f>
        <v/>
      </c>
      <c r="F110" s="11" t="str">
        <f aca="false">IF(A110="","",B110+SUMIF('Planting plan'!$A$2:$A$201,A110,'Planting plan'!$B$2:$B$201)-SUMIF('Planting plan'!$A$2:$A$201,A110,'Planting plan'!$C$2:$C$201))</f>
        <v/>
      </c>
      <c r="G110" s="10" t="str">
        <f aca="false">IF(A110="","",IF(Results!$D$11=0,0,F110/Results!$D$11))</f>
        <v/>
      </c>
      <c r="H110" s="10" t="str">
        <f aca="false">IF(A110="","",IF(Results!$D$11=0,0,(SUMIF('Current trees'!$C$2:$C$501,C110,'Current trees'!$F$2:$F$501)+SUMIF('Planting plan'!$E$2:$E$201,C110,'Planting plan'!$H$2:$H$201))/Results!$D$11))</f>
        <v/>
      </c>
      <c r="I110" s="10" t="str">
        <f aca="false">IF(OR(A110="",D110="not in list"),"",IF(Results!$D$11=0,0,(SUMIF('Current trees'!$D$2:$D$501,D110,'Current trees'!$F$2:$F$501)+SUMIF('Planting plan'!$F$2:$F$201,D110,'Planting plan'!$H$2:$H$201))/Results!$D$11))</f>
        <v/>
      </c>
      <c r="J110" s="10" t="str">
        <f aca="false">IF(A110="","",IF(Results!$C$11=0,0,SUMIF('Current trees'!$C$2:$C$501,C110,'Current trees'!$B$2:$B$501)/Results!$C$11))</f>
        <v/>
      </c>
      <c r="K110" s="10" t="str">
        <f aca="false">IF(OR(A110="",D110="not in list"),"",IF(Results!$C$11=0,0,SUMIF('Current trees'!$D$2:$D$501,D110,'Current trees'!$B$2:$B$501)/Results!$C$11))</f>
        <v/>
      </c>
      <c r="L110" s="9" t="str">
        <f aca="false">IF(AND(A110="",B110=""),"",IF(A110="","Species name missing: these trees are not counted",IF(A110&lt;&gt;TRIM(A110),"Extra spaces in the species name: remove them",IF(OR(B110="",AND(B110&lt;&gt;"",IFERROR(OR(NOT(ISNUMBER(B110)),B110&lt;0,B110&lt;&gt;INT(B110)),TRUE()))),"Number of trees must be a whole number, 0 or more",IF(D110="not in list","Genus not in 'Genus–family list': add it",IF(COUNTIF($A$2:$A$501,A110)&gt;1,"Species listed more than once: combine the rows",IF(N(F110)&lt;0,"More trees removed than exist: check the planting plan","")))))))</f>
        <v/>
      </c>
    </row>
    <row r="111" customFormat="false" ht="15" hidden="false" customHeight="true" outlineLevel="0" collapsed="false">
      <c r="A111" s="7"/>
      <c r="B111" s="8"/>
      <c r="C111" s="9" t="str">
        <f aca="false">IF(A111="","",IFERROR(LEFT(TRIM(A111),FIND(" ",TRIM(A111))-1),TRIM(A111)))</f>
        <v/>
      </c>
      <c r="D111" s="9" t="str">
        <f aca="false">IF(A111="","",IFERROR(VLOOKUP(C111,'Genus–family list'!$A$2:$B$400,2,FALSE()),"not in list"))</f>
        <v/>
      </c>
      <c r="E111" s="10" t="str">
        <f aca="false">IF(A111="","",IF(Results!$C$11=0,0,B111/Results!$C$11))</f>
        <v/>
      </c>
      <c r="F111" s="11" t="str">
        <f aca="false">IF(A111="","",B111+SUMIF('Planting plan'!$A$2:$A$201,A111,'Planting plan'!$B$2:$B$201)-SUMIF('Planting plan'!$A$2:$A$201,A111,'Planting plan'!$C$2:$C$201))</f>
        <v/>
      </c>
      <c r="G111" s="10" t="str">
        <f aca="false">IF(A111="","",IF(Results!$D$11=0,0,F111/Results!$D$11))</f>
        <v/>
      </c>
      <c r="H111" s="10" t="str">
        <f aca="false">IF(A111="","",IF(Results!$D$11=0,0,(SUMIF('Current trees'!$C$2:$C$501,C111,'Current trees'!$F$2:$F$501)+SUMIF('Planting plan'!$E$2:$E$201,C111,'Planting plan'!$H$2:$H$201))/Results!$D$11))</f>
        <v/>
      </c>
      <c r="I111" s="10" t="str">
        <f aca="false">IF(OR(A111="",D111="not in list"),"",IF(Results!$D$11=0,0,(SUMIF('Current trees'!$D$2:$D$501,D111,'Current trees'!$F$2:$F$501)+SUMIF('Planting plan'!$F$2:$F$201,D111,'Planting plan'!$H$2:$H$201))/Results!$D$11))</f>
        <v/>
      </c>
      <c r="J111" s="10" t="str">
        <f aca="false">IF(A111="","",IF(Results!$C$11=0,0,SUMIF('Current trees'!$C$2:$C$501,C111,'Current trees'!$B$2:$B$501)/Results!$C$11))</f>
        <v/>
      </c>
      <c r="K111" s="10" t="str">
        <f aca="false">IF(OR(A111="",D111="not in list"),"",IF(Results!$C$11=0,0,SUMIF('Current trees'!$D$2:$D$501,D111,'Current trees'!$B$2:$B$501)/Results!$C$11))</f>
        <v/>
      </c>
      <c r="L111" s="9" t="str">
        <f aca="false">IF(AND(A111="",B111=""),"",IF(A111="","Species name missing: these trees are not counted",IF(A111&lt;&gt;TRIM(A111),"Extra spaces in the species name: remove them",IF(OR(B111="",AND(B111&lt;&gt;"",IFERROR(OR(NOT(ISNUMBER(B111)),B111&lt;0,B111&lt;&gt;INT(B111)),TRUE()))),"Number of trees must be a whole number, 0 or more",IF(D111="not in list","Genus not in 'Genus–family list': add it",IF(COUNTIF($A$2:$A$501,A111)&gt;1,"Species listed more than once: combine the rows",IF(N(F111)&lt;0,"More trees removed than exist: check the planting plan","")))))))</f>
        <v/>
      </c>
    </row>
    <row r="112" customFormat="false" ht="15" hidden="false" customHeight="true" outlineLevel="0" collapsed="false">
      <c r="A112" s="7"/>
      <c r="B112" s="8"/>
      <c r="C112" s="9" t="str">
        <f aca="false">IF(A112="","",IFERROR(LEFT(TRIM(A112),FIND(" ",TRIM(A112))-1),TRIM(A112)))</f>
        <v/>
      </c>
      <c r="D112" s="9" t="str">
        <f aca="false">IF(A112="","",IFERROR(VLOOKUP(C112,'Genus–family list'!$A$2:$B$400,2,FALSE()),"not in list"))</f>
        <v/>
      </c>
      <c r="E112" s="10" t="str">
        <f aca="false">IF(A112="","",IF(Results!$C$11=0,0,B112/Results!$C$11))</f>
        <v/>
      </c>
      <c r="F112" s="11" t="str">
        <f aca="false">IF(A112="","",B112+SUMIF('Planting plan'!$A$2:$A$201,A112,'Planting plan'!$B$2:$B$201)-SUMIF('Planting plan'!$A$2:$A$201,A112,'Planting plan'!$C$2:$C$201))</f>
        <v/>
      </c>
      <c r="G112" s="10" t="str">
        <f aca="false">IF(A112="","",IF(Results!$D$11=0,0,F112/Results!$D$11))</f>
        <v/>
      </c>
      <c r="H112" s="10" t="str">
        <f aca="false">IF(A112="","",IF(Results!$D$11=0,0,(SUMIF('Current trees'!$C$2:$C$501,C112,'Current trees'!$F$2:$F$501)+SUMIF('Planting plan'!$E$2:$E$201,C112,'Planting plan'!$H$2:$H$201))/Results!$D$11))</f>
        <v/>
      </c>
      <c r="I112" s="10" t="str">
        <f aca="false">IF(OR(A112="",D112="not in list"),"",IF(Results!$D$11=0,0,(SUMIF('Current trees'!$D$2:$D$501,D112,'Current trees'!$F$2:$F$501)+SUMIF('Planting plan'!$F$2:$F$201,D112,'Planting plan'!$H$2:$H$201))/Results!$D$11))</f>
        <v/>
      </c>
      <c r="J112" s="10" t="str">
        <f aca="false">IF(A112="","",IF(Results!$C$11=0,0,SUMIF('Current trees'!$C$2:$C$501,C112,'Current trees'!$B$2:$B$501)/Results!$C$11))</f>
        <v/>
      </c>
      <c r="K112" s="10" t="str">
        <f aca="false">IF(OR(A112="",D112="not in list"),"",IF(Results!$C$11=0,0,SUMIF('Current trees'!$D$2:$D$501,D112,'Current trees'!$B$2:$B$501)/Results!$C$11))</f>
        <v/>
      </c>
      <c r="L112" s="9" t="str">
        <f aca="false">IF(AND(A112="",B112=""),"",IF(A112="","Species name missing: these trees are not counted",IF(A112&lt;&gt;TRIM(A112),"Extra spaces in the species name: remove them",IF(OR(B112="",AND(B112&lt;&gt;"",IFERROR(OR(NOT(ISNUMBER(B112)),B112&lt;0,B112&lt;&gt;INT(B112)),TRUE()))),"Number of trees must be a whole number, 0 or more",IF(D112="not in list","Genus not in 'Genus–family list': add it",IF(COUNTIF($A$2:$A$501,A112)&gt;1,"Species listed more than once: combine the rows",IF(N(F112)&lt;0,"More trees removed than exist: check the planting plan","")))))))</f>
        <v/>
      </c>
    </row>
    <row r="113" customFormat="false" ht="15" hidden="false" customHeight="true" outlineLevel="0" collapsed="false">
      <c r="A113" s="7"/>
      <c r="B113" s="8"/>
      <c r="C113" s="9" t="str">
        <f aca="false">IF(A113="","",IFERROR(LEFT(TRIM(A113),FIND(" ",TRIM(A113))-1),TRIM(A113)))</f>
        <v/>
      </c>
      <c r="D113" s="9" t="str">
        <f aca="false">IF(A113="","",IFERROR(VLOOKUP(C113,'Genus–family list'!$A$2:$B$400,2,FALSE()),"not in list"))</f>
        <v/>
      </c>
      <c r="E113" s="10" t="str">
        <f aca="false">IF(A113="","",IF(Results!$C$11=0,0,B113/Results!$C$11))</f>
        <v/>
      </c>
      <c r="F113" s="11" t="str">
        <f aca="false">IF(A113="","",B113+SUMIF('Planting plan'!$A$2:$A$201,A113,'Planting plan'!$B$2:$B$201)-SUMIF('Planting plan'!$A$2:$A$201,A113,'Planting plan'!$C$2:$C$201))</f>
        <v/>
      </c>
      <c r="G113" s="10" t="str">
        <f aca="false">IF(A113="","",IF(Results!$D$11=0,0,F113/Results!$D$11))</f>
        <v/>
      </c>
      <c r="H113" s="10" t="str">
        <f aca="false">IF(A113="","",IF(Results!$D$11=0,0,(SUMIF('Current trees'!$C$2:$C$501,C113,'Current trees'!$F$2:$F$501)+SUMIF('Planting plan'!$E$2:$E$201,C113,'Planting plan'!$H$2:$H$201))/Results!$D$11))</f>
        <v/>
      </c>
      <c r="I113" s="10" t="str">
        <f aca="false">IF(OR(A113="",D113="not in list"),"",IF(Results!$D$11=0,0,(SUMIF('Current trees'!$D$2:$D$501,D113,'Current trees'!$F$2:$F$501)+SUMIF('Planting plan'!$F$2:$F$201,D113,'Planting plan'!$H$2:$H$201))/Results!$D$11))</f>
        <v/>
      </c>
      <c r="J113" s="10" t="str">
        <f aca="false">IF(A113="","",IF(Results!$C$11=0,0,SUMIF('Current trees'!$C$2:$C$501,C113,'Current trees'!$B$2:$B$501)/Results!$C$11))</f>
        <v/>
      </c>
      <c r="K113" s="10" t="str">
        <f aca="false">IF(OR(A113="",D113="not in list"),"",IF(Results!$C$11=0,0,SUMIF('Current trees'!$D$2:$D$501,D113,'Current trees'!$B$2:$B$501)/Results!$C$11))</f>
        <v/>
      </c>
      <c r="L113" s="9" t="str">
        <f aca="false">IF(AND(A113="",B113=""),"",IF(A113="","Species name missing: these trees are not counted",IF(A113&lt;&gt;TRIM(A113),"Extra spaces in the species name: remove them",IF(OR(B113="",AND(B113&lt;&gt;"",IFERROR(OR(NOT(ISNUMBER(B113)),B113&lt;0,B113&lt;&gt;INT(B113)),TRUE()))),"Number of trees must be a whole number, 0 or more",IF(D113="not in list","Genus not in 'Genus–family list': add it",IF(COUNTIF($A$2:$A$501,A113)&gt;1,"Species listed more than once: combine the rows",IF(N(F113)&lt;0,"More trees removed than exist: check the planting plan","")))))))</f>
        <v/>
      </c>
    </row>
    <row r="114" customFormat="false" ht="15" hidden="false" customHeight="true" outlineLevel="0" collapsed="false">
      <c r="A114" s="7"/>
      <c r="B114" s="8"/>
      <c r="C114" s="9" t="str">
        <f aca="false">IF(A114="","",IFERROR(LEFT(TRIM(A114),FIND(" ",TRIM(A114))-1),TRIM(A114)))</f>
        <v/>
      </c>
      <c r="D114" s="9" t="str">
        <f aca="false">IF(A114="","",IFERROR(VLOOKUP(C114,'Genus–family list'!$A$2:$B$400,2,FALSE()),"not in list"))</f>
        <v/>
      </c>
      <c r="E114" s="10" t="str">
        <f aca="false">IF(A114="","",IF(Results!$C$11=0,0,B114/Results!$C$11))</f>
        <v/>
      </c>
      <c r="F114" s="11" t="str">
        <f aca="false">IF(A114="","",B114+SUMIF('Planting plan'!$A$2:$A$201,A114,'Planting plan'!$B$2:$B$201)-SUMIF('Planting plan'!$A$2:$A$201,A114,'Planting plan'!$C$2:$C$201))</f>
        <v/>
      </c>
      <c r="G114" s="10" t="str">
        <f aca="false">IF(A114="","",IF(Results!$D$11=0,0,F114/Results!$D$11))</f>
        <v/>
      </c>
      <c r="H114" s="10" t="str">
        <f aca="false">IF(A114="","",IF(Results!$D$11=0,0,(SUMIF('Current trees'!$C$2:$C$501,C114,'Current trees'!$F$2:$F$501)+SUMIF('Planting plan'!$E$2:$E$201,C114,'Planting plan'!$H$2:$H$201))/Results!$D$11))</f>
        <v/>
      </c>
      <c r="I114" s="10" t="str">
        <f aca="false">IF(OR(A114="",D114="not in list"),"",IF(Results!$D$11=0,0,(SUMIF('Current trees'!$D$2:$D$501,D114,'Current trees'!$F$2:$F$501)+SUMIF('Planting plan'!$F$2:$F$201,D114,'Planting plan'!$H$2:$H$201))/Results!$D$11))</f>
        <v/>
      </c>
      <c r="J114" s="10" t="str">
        <f aca="false">IF(A114="","",IF(Results!$C$11=0,0,SUMIF('Current trees'!$C$2:$C$501,C114,'Current trees'!$B$2:$B$501)/Results!$C$11))</f>
        <v/>
      </c>
      <c r="K114" s="10" t="str">
        <f aca="false">IF(OR(A114="",D114="not in list"),"",IF(Results!$C$11=0,0,SUMIF('Current trees'!$D$2:$D$501,D114,'Current trees'!$B$2:$B$501)/Results!$C$11))</f>
        <v/>
      </c>
      <c r="L114" s="9" t="str">
        <f aca="false">IF(AND(A114="",B114=""),"",IF(A114="","Species name missing: these trees are not counted",IF(A114&lt;&gt;TRIM(A114),"Extra spaces in the species name: remove them",IF(OR(B114="",AND(B114&lt;&gt;"",IFERROR(OR(NOT(ISNUMBER(B114)),B114&lt;0,B114&lt;&gt;INT(B114)),TRUE()))),"Number of trees must be a whole number, 0 or more",IF(D114="not in list","Genus not in 'Genus–family list': add it",IF(COUNTIF($A$2:$A$501,A114)&gt;1,"Species listed more than once: combine the rows",IF(N(F114)&lt;0,"More trees removed than exist: check the planting plan","")))))))</f>
        <v/>
      </c>
    </row>
    <row r="115" customFormat="false" ht="15" hidden="false" customHeight="true" outlineLevel="0" collapsed="false">
      <c r="A115" s="7"/>
      <c r="B115" s="8"/>
      <c r="C115" s="9" t="str">
        <f aca="false">IF(A115="","",IFERROR(LEFT(TRIM(A115),FIND(" ",TRIM(A115))-1),TRIM(A115)))</f>
        <v/>
      </c>
      <c r="D115" s="9" t="str">
        <f aca="false">IF(A115="","",IFERROR(VLOOKUP(C115,'Genus–family list'!$A$2:$B$400,2,FALSE()),"not in list"))</f>
        <v/>
      </c>
      <c r="E115" s="10" t="str">
        <f aca="false">IF(A115="","",IF(Results!$C$11=0,0,B115/Results!$C$11))</f>
        <v/>
      </c>
      <c r="F115" s="11" t="str">
        <f aca="false">IF(A115="","",B115+SUMIF('Planting plan'!$A$2:$A$201,A115,'Planting plan'!$B$2:$B$201)-SUMIF('Planting plan'!$A$2:$A$201,A115,'Planting plan'!$C$2:$C$201))</f>
        <v/>
      </c>
      <c r="G115" s="10" t="str">
        <f aca="false">IF(A115="","",IF(Results!$D$11=0,0,F115/Results!$D$11))</f>
        <v/>
      </c>
      <c r="H115" s="10" t="str">
        <f aca="false">IF(A115="","",IF(Results!$D$11=0,0,(SUMIF('Current trees'!$C$2:$C$501,C115,'Current trees'!$F$2:$F$501)+SUMIF('Planting plan'!$E$2:$E$201,C115,'Planting plan'!$H$2:$H$201))/Results!$D$11))</f>
        <v/>
      </c>
      <c r="I115" s="10" t="str">
        <f aca="false">IF(OR(A115="",D115="not in list"),"",IF(Results!$D$11=0,0,(SUMIF('Current trees'!$D$2:$D$501,D115,'Current trees'!$F$2:$F$501)+SUMIF('Planting plan'!$F$2:$F$201,D115,'Planting plan'!$H$2:$H$201))/Results!$D$11))</f>
        <v/>
      </c>
      <c r="J115" s="10" t="str">
        <f aca="false">IF(A115="","",IF(Results!$C$11=0,0,SUMIF('Current trees'!$C$2:$C$501,C115,'Current trees'!$B$2:$B$501)/Results!$C$11))</f>
        <v/>
      </c>
      <c r="K115" s="10" t="str">
        <f aca="false">IF(OR(A115="",D115="not in list"),"",IF(Results!$C$11=0,0,SUMIF('Current trees'!$D$2:$D$501,D115,'Current trees'!$B$2:$B$501)/Results!$C$11))</f>
        <v/>
      </c>
      <c r="L115" s="9" t="str">
        <f aca="false">IF(AND(A115="",B115=""),"",IF(A115="","Species name missing: these trees are not counted",IF(A115&lt;&gt;TRIM(A115),"Extra spaces in the species name: remove them",IF(OR(B115="",AND(B115&lt;&gt;"",IFERROR(OR(NOT(ISNUMBER(B115)),B115&lt;0,B115&lt;&gt;INT(B115)),TRUE()))),"Number of trees must be a whole number, 0 or more",IF(D115="not in list","Genus not in 'Genus–family list': add it",IF(COUNTIF($A$2:$A$501,A115)&gt;1,"Species listed more than once: combine the rows",IF(N(F115)&lt;0,"More trees removed than exist: check the planting plan","")))))))</f>
        <v/>
      </c>
    </row>
    <row r="116" customFormat="false" ht="15" hidden="false" customHeight="true" outlineLevel="0" collapsed="false">
      <c r="A116" s="7"/>
      <c r="B116" s="8"/>
      <c r="C116" s="9" t="str">
        <f aca="false">IF(A116="","",IFERROR(LEFT(TRIM(A116),FIND(" ",TRIM(A116))-1),TRIM(A116)))</f>
        <v/>
      </c>
      <c r="D116" s="9" t="str">
        <f aca="false">IF(A116="","",IFERROR(VLOOKUP(C116,'Genus–family list'!$A$2:$B$400,2,FALSE()),"not in list"))</f>
        <v/>
      </c>
      <c r="E116" s="10" t="str">
        <f aca="false">IF(A116="","",IF(Results!$C$11=0,0,B116/Results!$C$11))</f>
        <v/>
      </c>
      <c r="F116" s="11" t="str">
        <f aca="false">IF(A116="","",B116+SUMIF('Planting plan'!$A$2:$A$201,A116,'Planting plan'!$B$2:$B$201)-SUMIF('Planting plan'!$A$2:$A$201,A116,'Planting plan'!$C$2:$C$201))</f>
        <v/>
      </c>
      <c r="G116" s="10" t="str">
        <f aca="false">IF(A116="","",IF(Results!$D$11=0,0,F116/Results!$D$11))</f>
        <v/>
      </c>
      <c r="H116" s="10" t="str">
        <f aca="false">IF(A116="","",IF(Results!$D$11=0,0,(SUMIF('Current trees'!$C$2:$C$501,C116,'Current trees'!$F$2:$F$501)+SUMIF('Planting plan'!$E$2:$E$201,C116,'Planting plan'!$H$2:$H$201))/Results!$D$11))</f>
        <v/>
      </c>
      <c r="I116" s="10" t="str">
        <f aca="false">IF(OR(A116="",D116="not in list"),"",IF(Results!$D$11=0,0,(SUMIF('Current trees'!$D$2:$D$501,D116,'Current trees'!$F$2:$F$501)+SUMIF('Planting plan'!$F$2:$F$201,D116,'Planting plan'!$H$2:$H$201))/Results!$D$11))</f>
        <v/>
      </c>
      <c r="J116" s="10" t="str">
        <f aca="false">IF(A116="","",IF(Results!$C$11=0,0,SUMIF('Current trees'!$C$2:$C$501,C116,'Current trees'!$B$2:$B$501)/Results!$C$11))</f>
        <v/>
      </c>
      <c r="K116" s="10" t="str">
        <f aca="false">IF(OR(A116="",D116="not in list"),"",IF(Results!$C$11=0,0,SUMIF('Current trees'!$D$2:$D$501,D116,'Current trees'!$B$2:$B$501)/Results!$C$11))</f>
        <v/>
      </c>
      <c r="L116" s="9" t="str">
        <f aca="false">IF(AND(A116="",B116=""),"",IF(A116="","Species name missing: these trees are not counted",IF(A116&lt;&gt;TRIM(A116),"Extra spaces in the species name: remove them",IF(OR(B116="",AND(B116&lt;&gt;"",IFERROR(OR(NOT(ISNUMBER(B116)),B116&lt;0,B116&lt;&gt;INT(B116)),TRUE()))),"Number of trees must be a whole number, 0 or more",IF(D116="not in list","Genus not in 'Genus–family list': add it",IF(COUNTIF($A$2:$A$501,A116)&gt;1,"Species listed more than once: combine the rows",IF(N(F116)&lt;0,"More trees removed than exist: check the planting plan","")))))))</f>
        <v/>
      </c>
    </row>
    <row r="117" customFormat="false" ht="15" hidden="false" customHeight="true" outlineLevel="0" collapsed="false">
      <c r="A117" s="7"/>
      <c r="B117" s="8"/>
      <c r="C117" s="9" t="str">
        <f aca="false">IF(A117="","",IFERROR(LEFT(TRIM(A117),FIND(" ",TRIM(A117))-1),TRIM(A117)))</f>
        <v/>
      </c>
      <c r="D117" s="9" t="str">
        <f aca="false">IF(A117="","",IFERROR(VLOOKUP(C117,'Genus–family list'!$A$2:$B$400,2,FALSE()),"not in list"))</f>
        <v/>
      </c>
      <c r="E117" s="10" t="str">
        <f aca="false">IF(A117="","",IF(Results!$C$11=0,0,B117/Results!$C$11))</f>
        <v/>
      </c>
      <c r="F117" s="11" t="str">
        <f aca="false">IF(A117="","",B117+SUMIF('Planting plan'!$A$2:$A$201,A117,'Planting plan'!$B$2:$B$201)-SUMIF('Planting plan'!$A$2:$A$201,A117,'Planting plan'!$C$2:$C$201))</f>
        <v/>
      </c>
      <c r="G117" s="10" t="str">
        <f aca="false">IF(A117="","",IF(Results!$D$11=0,0,F117/Results!$D$11))</f>
        <v/>
      </c>
      <c r="H117" s="10" t="str">
        <f aca="false">IF(A117="","",IF(Results!$D$11=0,0,(SUMIF('Current trees'!$C$2:$C$501,C117,'Current trees'!$F$2:$F$501)+SUMIF('Planting plan'!$E$2:$E$201,C117,'Planting plan'!$H$2:$H$201))/Results!$D$11))</f>
        <v/>
      </c>
      <c r="I117" s="10" t="str">
        <f aca="false">IF(OR(A117="",D117="not in list"),"",IF(Results!$D$11=0,0,(SUMIF('Current trees'!$D$2:$D$501,D117,'Current trees'!$F$2:$F$501)+SUMIF('Planting plan'!$F$2:$F$201,D117,'Planting plan'!$H$2:$H$201))/Results!$D$11))</f>
        <v/>
      </c>
      <c r="J117" s="10" t="str">
        <f aca="false">IF(A117="","",IF(Results!$C$11=0,0,SUMIF('Current trees'!$C$2:$C$501,C117,'Current trees'!$B$2:$B$501)/Results!$C$11))</f>
        <v/>
      </c>
      <c r="K117" s="10" t="str">
        <f aca="false">IF(OR(A117="",D117="not in list"),"",IF(Results!$C$11=0,0,SUMIF('Current trees'!$D$2:$D$501,D117,'Current trees'!$B$2:$B$501)/Results!$C$11))</f>
        <v/>
      </c>
      <c r="L117" s="9" t="str">
        <f aca="false">IF(AND(A117="",B117=""),"",IF(A117="","Species name missing: these trees are not counted",IF(A117&lt;&gt;TRIM(A117),"Extra spaces in the species name: remove them",IF(OR(B117="",AND(B117&lt;&gt;"",IFERROR(OR(NOT(ISNUMBER(B117)),B117&lt;0,B117&lt;&gt;INT(B117)),TRUE()))),"Number of trees must be a whole number, 0 or more",IF(D117="not in list","Genus not in 'Genus–family list': add it",IF(COUNTIF($A$2:$A$501,A117)&gt;1,"Species listed more than once: combine the rows",IF(N(F117)&lt;0,"More trees removed than exist: check the planting plan","")))))))</f>
        <v/>
      </c>
    </row>
    <row r="118" customFormat="false" ht="15" hidden="false" customHeight="true" outlineLevel="0" collapsed="false">
      <c r="A118" s="7"/>
      <c r="B118" s="8"/>
      <c r="C118" s="9" t="str">
        <f aca="false">IF(A118="","",IFERROR(LEFT(TRIM(A118),FIND(" ",TRIM(A118))-1),TRIM(A118)))</f>
        <v/>
      </c>
      <c r="D118" s="9" t="str">
        <f aca="false">IF(A118="","",IFERROR(VLOOKUP(C118,'Genus–family list'!$A$2:$B$400,2,FALSE()),"not in list"))</f>
        <v/>
      </c>
      <c r="E118" s="10" t="str">
        <f aca="false">IF(A118="","",IF(Results!$C$11=0,0,B118/Results!$C$11))</f>
        <v/>
      </c>
      <c r="F118" s="11" t="str">
        <f aca="false">IF(A118="","",B118+SUMIF('Planting plan'!$A$2:$A$201,A118,'Planting plan'!$B$2:$B$201)-SUMIF('Planting plan'!$A$2:$A$201,A118,'Planting plan'!$C$2:$C$201))</f>
        <v/>
      </c>
      <c r="G118" s="10" t="str">
        <f aca="false">IF(A118="","",IF(Results!$D$11=0,0,F118/Results!$D$11))</f>
        <v/>
      </c>
      <c r="H118" s="10" t="str">
        <f aca="false">IF(A118="","",IF(Results!$D$11=0,0,(SUMIF('Current trees'!$C$2:$C$501,C118,'Current trees'!$F$2:$F$501)+SUMIF('Planting plan'!$E$2:$E$201,C118,'Planting plan'!$H$2:$H$201))/Results!$D$11))</f>
        <v/>
      </c>
      <c r="I118" s="10" t="str">
        <f aca="false">IF(OR(A118="",D118="not in list"),"",IF(Results!$D$11=0,0,(SUMIF('Current trees'!$D$2:$D$501,D118,'Current trees'!$F$2:$F$501)+SUMIF('Planting plan'!$F$2:$F$201,D118,'Planting plan'!$H$2:$H$201))/Results!$D$11))</f>
        <v/>
      </c>
      <c r="J118" s="10" t="str">
        <f aca="false">IF(A118="","",IF(Results!$C$11=0,0,SUMIF('Current trees'!$C$2:$C$501,C118,'Current trees'!$B$2:$B$501)/Results!$C$11))</f>
        <v/>
      </c>
      <c r="K118" s="10" t="str">
        <f aca="false">IF(OR(A118="",D118="not in list"),"",IF(Results!$C$11=0,0,SUMIF('Current trees'!$D$2:$D$501,D118,'Current trees'!$B$2:$B$501)/Results!$C$11))</f>
        <v/>
      </c>
      <c r="L118" s="9" t="str">
        <f aca="false">IF(AND(A118="",B118=""),"",IF(A118="","Species name missing: these trees are not counted",IF(A118&lt;&gt;TRIM(A118),"Extra spaces in the species name: remove them",IF(OR(B118="",AND(B118&lt;&gt;"",IFERROR(OR(NOT(ISNUMBER(B118)),B118&lt;0,B118&lt;&gt;INT(B118)),TRUE()))),"Number of trees must be a whole number, 0 or more",IF(D118="not in list","Genus not in 'Genus–family list': add it",IF(COUNTIF($A$2:$A$501,A118)&gt;1,"Species listed more than once: combine the rows",IF(N(F118)&lt;0,"More trees removed than exist: check the planting plan","")))))))</f>
        <v/>
      </c>
    </row>
    <row r="119" customFormat="false" ht="15" hidden="false" customHeight="true" outlineLevel="0" collapsed="false">
      <c r="A119" s="7"/>
      <c r="B119" s="8"/>
      <c r="C119" s="9" t="str">
        <f aca="false">IF(A119="","",IFERROR(LEFT(TRIM(A119),FIND(" ",TRIM(A119))-1),TRIM(A119)))</f>
        <v/>
      </c>
      <c r="D119" s="9" t="str">
        <f aca="false">IF(A119="","",IFERROR(VLOOKUP(C119,'Genus–family list'!$A$2:$B$400,2,FALSE()),"not in list"))</f>
        <v/>
      </c>
      <c r="E119" s="10" t="str">
        <f aca="false">IF(A119="","",IF(Results!$C$11=0,0,B119/Results!$C$11))</f>
        <v/>
      </c>
      <c r="F119" s="11" t="str">
        <f aca="false">IF(A119="","",B119+SUMIF('Planting plan'!$A$2:$A$201,A119,'Planting plan'!$B$2:$B$201)-SUMIF('Planting plan'!$A$2:$A$201,A119,'Planting plan'!$C$2:$C$201))</f>
        <v/>
      </c>
      <c r="G119" s="10" t="str">
        <f aca="false">IF(A119="","",IF(Results!$D$11=0,0,F119/Results!$D$11))</f>
        <v/>
      </c>
      <c r="H119" s="10" t="str">
        <f aca="false">IF(A119="","",IF(Results!$D$11=0,0,(SUMIF('Current trees'!$C$2:$C$501,C119,'Current trees'!$F$2:$F$501)+SUMIF('Planting plan'!$E$2:$E$201,C119,'Planting plan'!$H$2:$H$201))/Results!$D$11))</f>
        <v/>
      </c>
      <c r="I119" s="10" t="str">
        <f aca="false">IF(OR(A119="",D119="not in list"),"",IF(Results!$D$11=0,0,(SUMIF('Current trees'!$D$2:$D$501,D119,'Current trees'!$F$2:$F$501)+SUMIF('Planting plan'!$F$2:$F$201,D119,'Planting plan'!$H$2:$H$201))/Results!$D$11))</f>
        <v/>
      </c>
      <c r="J119" s="10" t="str">
        <f aca="false">IF(A119="","",IF(Results!$C$11=0,0,SUMIF('Current trees'!$C$2:$C$501,C119,'Current trees'!$B$2:$B$501)/Results!$C$11))</f>
        <v/>
      </c>
      <c r="K119" s="10" t="str">
        <f aca="false">IF(OR(A119="",D119="not in list"),"",IF(Results!$C$11=0,0,SUMIF('Current trees'!$D$2:$D$501,D119,'Current trees'!$B$2:$B$501)/Results!$C$11))</f>
        <v/>
      </c>
      <c r="L119" s="9" t="str">
        <f aca="false">IF(AND(A119="",B119=""),"",IF(A119="","Species name missing: these trees are not counted",IF(A119&lt;&gt;TRIM(A119),"Extra spaces in the species name: remove them",IF(OR(B119="",AND(B119&lt;&gt;"",IFERROR(OR(NOT(ISNUMBER(B119)),B119&lt;0,B119&lt;&gt;INT(B119)),TRUE()))),"Number of trees must be a whole number, 0 or more",IF(D119="not in list","Genus not in 'Genus–family list': add it",IF(COUNTIF($A$2:$A$501,A119)&gt;1,"Species listed more than once: combine the rows",IF(N(F119)&lt;0,"More trees removed than exist: check the planting plan","")))))))</f>
        <v/>
      </c>
    </row>
    <row r="120" customFormat="false" ht="15" hidden="false" customHeight="true" outlineLevel="0" collapsed="false">
      <c r="A120" s="7"/>
      <c r="B120" s="8"/>
      <c r="C120" s="9" t="str">
        <f aca="false">IF(A120="","",IFERROR(LEFT(TRIM(A120),FIND(" ",TRIM(A120))-1),TRIM(A120)))</f>
        <v/>
      </c>
      <c r="D120" s="9" t="str">
        <f aca="false">IF(A120="","",IFERROR(VLOOKUP(C120,'Genus–family list'!$A$2:$B$400,2,FALSE()),"not in list"))</f>
        <v/>
      </c>
      <c r="E120" s="10" t="str">
        <f aca="false">IF(A120="","",IF(Results!$C$11=0,0,B120/Results!$C$11))</f>
        <v/>
      </c>
      <c r="F120" s="11" t="str">
        <f aca="false">IF(A120="","",B120+SUMIF('Planting plan'!$A$2:$A$201,A120,'Planting plan'!$B$2:$B$201)-SUMIF('Planting plan'!$A$2:$A$201,A120,'Planting plan'!$C$2:$C$201))</f>
        <v/>
      </c>
      <c r="G120" s="10" t="str">
        <f aca="false">IF(A120="","",IF(Results!$D$11=0,0,F120/Results!$D$11))</f>
        <v/>
      </c>
      <c r="H120" s="10" t="str">
        <f aca="false">IF(A120="","",IF(Results!$D$11=0,0,(SUMIF('Current trees'!$C$2:$C$501,C120,'Current trees'!$F$2:$F$501)+SUMIF('Planting plan'!$E$2:$E$201,C120,'Planting plan'!$H$2:$H$201))/Results!$D$11))</f>
        <v/>
      </c>
      <c r="I120" s="10" t="str">
        <f aca="false">IF(OR(A120="",D120="not in list"),"",IF(Results!$D$11=0,0,(SUMIF('Current trees'!$D$2:$D$501,D120,'Current trees'!$F$2:$F$501)+SUMIF('Planting plan'!$F$2:$F$201,D120,'Planting plan'!$H$2:$H$201))/Results!$D$11))</f>
        <v/>
      </c>
      <c r="J120" s="10" t="str">
        <f aca="false">IF(A120="","",IF(Results!$C$11=0,0,SUMIF('Current trees'!$C$2:$C$501,C120,'Current trees'!$B$2:$B$501)/Results!$C$11))</f>
        <v/>
      </c>
      <c r="K120" s="10" t="str">
        <f aca="false">IF(OR(A120="",D120="not in list"),"",IF(Results!$C$11=0,0,SUMIF('Current trees'!$D$2:$D$501,D120,'Current trees'!$B$2:$B$501)/Results!$C$11))</f>
        <v/>
      </c>
      <c r="L120" s="9" t="str">
        <f aca="false">IF(AND(A120="",B120=""),"",IF(A120="","Species name missing: these trees are not counted",IF(A120&lt;&gt;TRIM(A120),"Extra spaces in the species name: remove them",IF(OR(B120="",AND(B120&lt;&gt;"",IFERROR(OR(NOT(ISNUMBER(B120)),B120&lt;0,B120&lt;&gt;INT(B120)),TRUE()))),"Number of trees must be a whole number, 0 or more",IF(D120="not in list","Genus not in 'Genus–family list': add it",IF(COUNTIF($A$2:$A$501,A120)&gt;1,"Species listed more than once: combine the rows",IF(N(F120)&lt;0,"More trees removed than exist: check the planting plan","")))))))</f>
        <v/>
      </c>
    </row>
    <row r="121" customFormat="false" ht="15" hidden="false" customHeight="true" outlineLevel="0" collapsed="false">
      <c r="A121" s="7"/>
      <c r="B121" s="8"/>
      <c r="C121" s="9" t="str">
        <f aca="false">IF(A121="","",IFERROR(LEFT(TRIM(A121),FIND(" ",TRIM(A121))-1),TRIM(A121)))</f>
        <v/>
      </c>
      <c r="D121" s="9" t="str">
        <f aca="false">IF(A121="","",IFERROR(VLOOKUP(C121,'Genus–family list'!$A$2:$B$400,2,FALSE()),"not in list"))</f>
        <v/>
      </c>
      <c r="E121" s="10" t="str">
        <f aca="false">IF(A121="","",IF(Results!$C$11=0,0,B121/Results!$C$11))</f>
        <v/>
      </c>
      <c r="F121" s="11" t="str">
        <f aca="false">IF(A121="","",B121+SUMIF('Planting plan'!$A$2:$A$201,A121,'Planting plan'!$B$2:$B$201)-SUMIF('Planting plan'!$A$2:$A$201,A121,'Planting plan'!$C$2:$C$201))</f>
        <v/>
      </c>
      <c r="G121" s="10" t="str">
        <f aca="false">IF(A121="","",IF(Results!$D$11=0,0,F121/Results!$D$11))</f>
        <v/>
      </c>
      <c r="H121" s="10" t="str">
        <f aca="false">IF(A121="","",IF(Results!$D$11=0,0,(SUMIF('Current trees'!$C$2:$C$501,C121,'Current trees'!$F$2:$F$501)+SUMIF('Planting plan'!$E$2:$E$201,C121,'Planting plan'!$H$2:$H$201))/Results!$D$11))</f>
        <v/>
      </c>
      <c r="I121" s="10" t="str">
        <f aca="false">IF(OR(A121="",D121="not in list"),"",IF(Results!$D$11=0,0,(SUMIF('Current trees'!$D$2:$D$501,D121,'Current trees'!$F$2:$F$501)+SUMIF('Planting plan'!$F$2:$F$201,D121,'Planting plan'!$H$2:$H$201))/Results!$D$11))</f>
        <v/>
      </c>
      <c r="J121" s="10" t="str">
        <f aca="false">IF(A121="","",IF(Results!$C$11=0,0,SUMIF('Current trees'!$C$2:$C$501,C121,'Current trees'!$B$2:$B$501)/Results!$C$11))</f>
        <v/>
      </c>
      <c r="K121" s="10" t="str">
        <f aca="false">IF(OR(A121="",D121="not in list"),"",IF(Results!$C$11=0,0,SUMIF('Current trees'!$D$2:$D$501,D121,'Current trees'!$B$2:$B$501)/Results!$C$11))</f>
        <v/>
      </c>
      <c r="L121" s="9" t="str">
        <f aca="false">IF(AND(A121="",B121=""),"",IF(A121="","Species name missing: these trees are not counted",IF(A121&lt;&gt;TRIM(A121),"Extra spaces in the species name: remove them",IF(OR(B121="",AND(B121&lt;&gt;"",IFERROR(OR(NOT(ISNUMBER(B121)),B121&lt;0,B121&lt;&gt;INT(B121)),TRUE()))),"Number of trees must be a whole number, 0 or more",IF(D121="not in list","Genus not in 'Genus–family list': add it",IF(COUNTIF($A$2:$A$501,A121)&gt;1,"Species listed more than once: combine the rows",IF(N(F121)&lt;0,"More trees removed than exist: check the planting plan","")))))))</f>
        <v/>
      </c>
    </row>
    <row r="122" customFormat="false" ht="15" hidden="false" customHeight="true" outlineLevel="0" collapsed="false">
      <c r="A122" s="7"/>
      <c r="B122" s="8"/>
      <c r="C122" s="9" t="str">
        <f aca="false">IF(A122="","",IFERROR(LEFT(TRIM(A122),FIND(" ",TRIM(A122))-1),TRIM(A122)))</f>
        <v/>
      </c>
      <c r="D122" s="9" t="str">
        <f aca="false">IF(A122="","",IFERROR(VLOOKUP(C122,'Genus–family list'!$A$2:$B$400,2,FALSE()),"not in list"))</f>
        <v/>
      </c>
      <c r="E122" s="10" t="str">
        <f aca="false">IF(A122="","",IF(Results!$C$11=0,0,B122/Results!$C$11))</f>
        <v/>
      </c>
      <c r="F122" s="11" t="str">
        <f aca="false">IF(A122="","",B122+SUMIF('Planting plan'!$A$2:$A$201,A122,'Planting plan'!$B$2:$B$201)-SUMIF('Planting plan'!$A$2:$A$201,A122,'Planting plan'!$C$2:$C$201))</f>
        <v/>
      </c>
      <c r="G122" s="10" t="str">
        <f aca="false">IF(A122="","",IF(Results!$D$11=0,0,F122/Results!$D$11))</f>
        <v/>
      </c>
      <c r="H122" s="10" t="str">
        <f aca="false">IF(A122="","",IF(Results!$D$11=0,0,(SUMIF('Current trees'!$C$2:$C$501,C122,'Current trees'!$F$2:$F$501)+SUMIF('Planting plan'!$E$2:$E$201,C122,'Planting plan'!$H$2:$H$201))/Results!$D$11))</f>
        <v/>
      </c>
      <c r="I122" s="10" t="str">
        <f aca="false">IF(OR(A122="",D122="not in list"),"",IF(Results!$D$11=0,0,(SUMIF('Current trees'!$D$2:$D$501,D122,'Current trees'!$F$2:$F$501)+SUMIF('Planting plan'!$F$2:$F$201,D122,'Planting plan'!$H$2:$H$201))/Results!$D$11))</f>
        <v/>
      </c>
      <c r="J122" s="10" t="str">
        <f aca="false">IF(A122="","",IF(Results!$C$11=0,0,SUMIF('Current trees'!$C$2:$C$501,C122,'Current trees'!$B$2:$B$501)/Results!$C$11))</f>
        <v/>
      </c>
      <c r="K122" s="10" t="str">
        <f aca="false">IF(OR(A122="",D122="not in list"),"",IF(Results!$C$11=0,0,SUMIF('Current trees'!$D$2:$D$501,D122,'Current trees'!$B$2:$B$501)/Results!$C$11))</f>
        <v/>
      </c>
      <c r="L122" s="9" t="str">
        <f aca="false">IF(AND(A122="",B122=""),"",IF(A122="","Species name missing: these trees are not counted",IF(A122&lt;&gt;TRIM(A122),"Extra spaces in the species name: remove them",IF(OR(B122="",AND(B122&lt;&gt;"",IFERROR(OR(NOT(ISNUMBER(B122)),B122&lt;0,B122&lt;&gt;INT(B122)),TRUE()))),"Number of trees must be a whole number, 0 or more",IF(D122="not in list","Genus not in 'Genus–family list': add it",IF(COUNTIF($A$2:$A$501,A122)&gt;1,"Species listed more than once: combine the rows",IF(N(F122)&lt;0,"More trees removed than exist: check the planting plan","")))))))</f>
        <v/>
      </c>
    </row>
    <row r="123" customFormat="false" ht="15" hidden="false" customHeight="true" outlineLevel="0" collapsed="false">
      <c r="A123" s="7"/>
      <c r="B123" s="8"/>
      <c r="C123" s="9" t="str">
        <f aca="false">IF(A123="","",IFERROR(LEFT(TRIM(A123),FIND(" ",TRIM(A123))-1),TRIM(A123)))</f>
        <v/>
      </c>
      <c r="D123" s="9" t="str">
        <f aca="false">IF(A123="","",IFERROR(VLOOKUP(C123,'Genus–family list'!$A$2:$B$400,2,FALSE()),"not in list"))</f>
        <v/>
      </c>
      <c r="E123" s="10" t="str">
        <f aca="false">IF(A123="","",IF(Results!$C$11=0,0,B123/Results!$C$11))</f>
        <v/>
      </c>
      <c r="F123" s="11" t="str">
        <f aca="false">IF(A123="","",B123+SUMIF('Planting plan'!$A$2:$A$201,A123,'Planting plan'!$B$2:$B$201)-SUMIF('Planting plan'!$A$2:$A$201,A123,'Planting plan'!$C$2:$C$201))</f>
        <v/>
      </c>
      <c r="G123" s="10" t="str">
        <f aca="false">IF(A123="","",IF(Results!$D$11=0,0,F123/Results!$D$11))</f>
        <v/>
      </c>
      <c r="H123" s="10" t="str">
        <f aca="false">IF(A123="","",IF(Results!$D$11=0,0,(SUMIF('Current trees'!$C$2:$C$501,C123,'Current trees'!$F$2:$F$501)+SUMIF('Planting plan'!$E$2:$E$201,C123,'Planting plan'!$H$2:$H$201))/Results!$D$11))</f>
        <v/>
      </c>
      <c r="I123" s="10" t="str">
        <f aca="false">IF(OR(A123="",D123="not in list"),"",IF(Results!$D$11=0,0,(SUMIF('Current trees'!$D$2:$D$501,D123,'Current trees'!$F$2:$F$501)+SUMIF('Planting plan'!$F$2:$F$201,D123,'Planting plan'!$H$2:$H$201))/Results!$D$11))</f>
        <v/>
      </c>
      <c r="J123" s="10" t="str">
        <f aca="false">IF(A123="","",IF(Results!$C$11=0,0,SUMIF('Current trees'!$C$2:$C$501,C123,'Current trees'!$B$2:$B$501)/Results!$C$11))</f>
        <v/>
      </c>
      <c r="K123" s="10" t="str">
        <f aca="false">IF(OR(A123="",D123="not in list"),"",IF(Results!$C$11=0,0,SUMIF('Current trees'!$D$2:$D$501,D123,'Current trees'!$B$2:$B$501)/Results!$C$11))</f>
        <v/>
      </c>
      <c r="L123" s="9" t="str">
        <f aca="false">IF(AND(A123="",B123=""),"",IF(A123="","Species name missing: these trees are not counted",IF(A123&lt;&gt;TRIM(A123),"Extra spaces in the species name: remove them",IF(OR(B123="",AND(B123&lt;&gt;"",IFERROR(OR(NOT(ISNUMBER(B123)),B123&lt;0,B123&lt;&gt;INT(B123)),TRUE()))),"Number of trees must be a whole number, 0 or more",IF(D123="not in list","Genus not in 'Genus–family list': add it",IF(COUNTIF($A$2:$A$501,A123)&gt;1,"Species listed more than once: combine the rows",IF(N(F123)&lt;0,"More trees removed than exist: check the planting plan","")))))))</f>
        <v/>
      </c>
    </row>
    <row r="124" customFormat="false" ht="15" hidden="false" customHeight="true" outlineLevel="0" collapsed="false">
      <c r="A124" s="7"/>
      <c r="B124" s="8"/>
      <c r="C124" s="9" t="str">
        <f aca="false">IF(A124="","",IFERROR(LEFT(TRIM(A124),FIND(" ",TRIM(A124))-1),TRIM(A124)))</f>
        <v/>
      </c>
      <c r="D124" s="9" t="str">
        <f aca="false">IF(A124="","",IFERROR(VLOOKUP(C124,'Genus–family list'!$A$2:$B$400,2,FALSE()),"not in list"))</f>
        <v/>
      </c>
      <c r="E124" s="10" t="str">
        <f aca="false">IF(A124="","",IF(Results!$C$11=0,0,B124/Results!$C$11))</f>
        <v/>
      </c>
      <c r="F124" s="11" t="str">
        <f aca="false">IF(A124="","",B124+SUMIF('Planting plan'!$A$2:$A$201,A124,'Planting plan'!$B$2:$B$201)-SUMIF('Planting plan'!$A$2:$A$201,A124,'Planting plan'!$C$2:$C$201))</f>
        <v/>
      </c>
      <c r="G124" s="10" t="str">
        <f aca="false">IF(A124="","",IF(Results!$D$11=0,0,F124/Results!$D$11))</f>
        <v/>
      </c>
      <c r="H124" s="10" t="str">
        <f aca="false">IF(A124="","",IF(Results!$D$11=0,0,(SUMIF('Current trees'!$C$2:$C$501,C124,'Current trees'!$F$2:$F$501)+SUMIF('Planting plan'!$E$2:$E$201,C124,'Planting plan'!$H$2:$H$201))/Results!$D$11))</f>
        <v/>
      </c>
      <c r="I124" s="10" t="str">
        <f aca="false">IF(OR(A124="",D124="not in list"),"",IF(Results!$D$11=0,0,(SUMIF('Current trees'!$D$2:$D$501,D124,'Current trees'!$F$2:$F$501)+SUMIF('Planting plan'!$F$2:$F$201,D124,'Planting plan'!$H$2:$H$201))/Results!$D$11))</f>
        <v/>
      </c>
      <c r="J124" s="10" t="str">
        <f aca="false">IF(A124="","",IF(Results!$C$11=0,0,SUMIF('Current trees'!$C$2:$C$501,C124,'Current trees'!$B$2:$B$501)/Results!$C$11))</f>
        <v/>
      </c>
      <c r="K124" s="10" t="str">
        <f aca="false">IF(OR(A124="",D124="not in list"),"",IF(Results!$C$11=0,0,SUMIF('Current trees'!$D$2:$D$501,D124,'Current trees'!$B$2:$B$501)/Results!$C$11))</f>
        <v/>
      </c>
      <c r="L124" s="9" t="str">
        <f aca="false">IF(AND(A124="",B124=""),"",IF(A124="","Species name missing: these trees are not counted",IF(A124&lt;&gt;TRIM(A124),"Extra spaces in the species name: remove them",IF(OR(B124="",AND(B124&lt;&gt;"",IFERROR(OR(NOT(ISNUMBER(B124)),B124&lt;0,B124&lt;&gt;INT(B124)),TRUE()))),"Number of trees must be a whole number, 0 or more",IF(D124="not in list","Genus not in 'Genus–family list': add it",IF(COUNTIF($A$2:$A$501,A124)&gt;1,"Species listed more than once: combine the rows",IF(N(F124)&lt;0,"More trees removed than exist: check the planting plan","")))))))</f>
        <v/>
      </c>
    </row>
    <row r="125" customFormat="false" ht="15" hidden="false" customHeight="true" outlineLevel="0" collapsed="false">
      <c r="A125" s="7"/>
      <c r="B125" s="8"/>
      <c r="C125" s="9" t="str">
        <f aca="false">IF(A125="","",IFERROR(LEFT(TRIM(A125),FIND(" ",TRIM(A125))-1),TRIM(A125)))</f>
        <v/>
      </c>
      <c r="D125" s="9" t="str">
        <f aca="false">IF(A125="","",IFERROR(VLOOKUP(C125,'Genus–family list'!$A$2:$B$400,2,FALSE()),"not in list"))</f>
        <v/>
      </c>
      <c r="E125" s="10" t="str">
        <f aca="false">IF(A125="","",IF(Results!$C$11=0,0,B125/Results!$C$11))</f>
        <v/>
      </c>
      <c r="F125" s="11" t="str">
        <f aca="false">IF(A125="","",B125+SUMIF('Planting plan'!$A$2:$A$201,A125,'Planting plan'!$B$2:$B$201)-SUMIF('Planting plan'!$A$2:$A$201,A125,'Planting plan'!$C$2:$C$201))</f>
        <v/>
      </c>
      <c r="G125" s="10" t="str">
        <f aca="false">IF(A125="","",IF(Results!$D$11=0,0,F125/Results!$D$11))</f>
        <v/>
      </c>
      <c r="H125" s="10" t="str">
        <f aca="false">IF(A125="","",IF(Results!$D$11=0,0,(SUMIF('Current trees'!$C$2:$C$501,C125,'Current trees'!$F$2:$F$501)+SUMIF('Planting plan'!$E$2:$E$201,C125,'Planting plan'!$H$2:$H$201))/Results!$D$11))</f>
        <v/>
      </c>
      <c r="I125" s="10" t="str">
        <f aca="false">IF(OR(A125="",D125="not in list"),"",IF(Results!$D$11=0,0,(SUMIF('Current trees'!$D$2:$D$501,D125,'Current trees'!$F$2:$F$501)+SUMIF('Planting plan'!$F$2:$F$201,D125,'Planting plan'!$H$2:$H$201))/Results!$D$11))</f>
        <v/>
      </c>
      <c r="J125" s="10" t="str">
        <f aca="false">IF(A125="","",IF(Results!$C$11=0,0,SUMIF('Current trees'!$C$2:$C$501,C125,'Current trees'!$B$2:$B$501)/Results!$C$11))</f>
        <v/>
      </c>
      <c r="K125" s="10" t="str">
        <f aca="false">IF(OR(A125="",D125="not in list"),"",IF(Results!$C$11=0,0,SUMIF('Current trees'!$D$2:$D$501,D125,'Current trees'!$B$2:$B$501)/Results!$C$11))</f>
        <v/>
      </c>
      <c r="L125" s="9" t="str">
        <f aca="false">IF(AND(A125="",B125=""),"",IF(A125="","Species name missing: these trees are not counted",IF(A125&lt;&gt;TRIM(A125),"Extra spaces in the species name: remove them",IF(OR(B125="",AND(B125&lt;&gt;"",IFERROR(OR(NOT(ISNUMBER(B125)),B125&lt;0,B125&lt;&gt;INT(B125)),TRUE()))),"Number of trees must be a whole number, 0 or more",IF(D125="not in list","Genus not in 'Genus–family list': add it",IF(COUNTIF($A$2:$A$501,A125)&gt;1,"Species listed more than once: combine the rows",IF(N(F125)&lt;0,"More trees removed than exist: check the planting plan","")))))))</f>
        <v/>
      </c>
    </row>
    <row r="126" customFormat="false" ht="15" hidden="false" customHeight="true" outlineLevel="0" collapsed="false">
      <c r="A126" s="7"/>
      <c r="B126" s="8"/>
      <c r="C126" s="9" t="str">
        <f aca="false">IF(A126="","",IFERROR(LEFT(TRIM(A126),FIND(" ",TRIM(A126))-1),TRIM(A126)))</f>
        <v/>
      </c>
      <c r="D126" s="9" t="str">
        <f aca="false">IF(A126="","",IFERROR(VLOOKUP(C126,'Genus–family list'!$A$2:$B$400,2,FALSE()),"not in list"))</f>
        <v/>
      </c>
      <c r="E126" s="10" t="str">
        <f aca="false">IF(A126="","",IF(Results!$C$11=0,0,B126/Results!$C$11))</f>
        <v/>
      </c>
      <c r="F126" s="11" t="str">
        <f aca="false">IF(A126="","",B126+SUMIF('Planting plan'!$A$2:$A$201,A126,'Planting plan'!$B$2:$B$201)-SUMIF('Planting plan'!$A$2:$A$201,A126,'Planting plan'!$C$2:$C$201))</f>
        <v/>
      </c>
      <c r="G126" s="10" t="str">
        <f aca="false">IF(A126="","",IF(Results!$D$11=0,0,F126/Results!$D$11))</f>
        <v/>
      </c>
      <c r="H126" s="10" t="str">
        <f aca="false">IF(A126="","",IF(Results!$D$11=0,0,(SUMIF('Current trees'!$C$2:$C$501,C126,'Current trees'!$F$2:$F$501)+SUMIF('Planting plan'!$E$2:$E$201,C126,'Planting plan'!$H$2:$H$201))/Results!$D$11))</f>
        <v/>
      </c>
      <c r="I126" s="10" t="str">
        <f aca="false">IF(OR(A126="",D126="not in list"),"",IF(Results!$D$11=0,0,(SUMIF('Current trees'!$D$2:$D$501,D126,'Current trees'!$F$2:$F$501)+SUMIF('Planting plan'!$F$2:$F$201,D126,'Planting plan'!$H$2:$H$201))/Results!$D$11))</f>
        <v/>
      </c>
      <c r="J126" s="10" t="str">
        <f aca="false">IF(A126="","",IF(Results!$C$11=0,0,SUMIF('Current trees'!$C$2:$C$501,C126,'Current trees'!$B$2:$B$501)/Results!$C$11))</f>
        <v/>
      </c>
      <c r="K126" s="10" t="str">
        <f aca="false">IF(OR(A126="",D126="not in list"),"",IF(Results!$C$11=0,0,SUMIF('Current trees'!$D$2:$D$501,D126,'Current trees'!$B$2:$B$501)/Results!$C$11))</f>
        <v/>
      </c>
      <c r="L126" s="9" t="str">
        <f aca="false">IF(AND(A126="",B126=""),"",IF(A126="","Species name missing: these trees are not counted",IF(A126&lt;&gt;TRIM(A126),"Extra spaces in the species name: remove them",IF(OR(B126="",AND(B126&lt;&gt;"",IFERROR(OR(NOT(ISNUMBER(B126)),B126&lt;0,B126&lt;&gt;INT(B126)),TRUE()))),"Number of trees must be a whole number, 0 or more",IF(D126="not in list","Genus not in 'Genus–family list': add it",IF(COUNTIF($A$2:$A$501,A126)&gt;1,"Species listed more than once: combine the rows",IF(N(F126)&lt;0,"More trees removed than exist: check the planting plan","")))))))</f>
        <v/>
      </c>
    </row>
    <row r="127" customFormat="false" ht="15" hidden="false" customHeight="true" outlineLevel="0" collapsed="false">
      <c r="A127" s="7"/>
      <c r="B127" s="8"/>
      <c r="C127" s="9" t="str">
        <f aca="false">IF(A127="","",IFERROR(LEFT(TRIM(A127),FIND(" ",TRIM(A127))-1),TRIM(A127)))</f>
        <v/>
      </c>
      <c r="D127" s="9" t="str">
        <f aca="false">IF(A127="","",IFERROR(VLOOKUP(C127,'Genus–family list'!$A$2:$B$400,2,FALSE()),"not in list"))</f>
        <v/>
      </c>
      <c r="E127" s="10" t="str">
        <f aca="false">IF(A127="","",IF(Results!$C$11=0,0,B127/Results!$C$11))</f>
        <v/>
      </c>
      <c r="F127" s="11" t="str">
        <f aca="false">IF(A127="","",B127+SUMIF('Planting plan'!$A$2:$A$201,A127,'Planting plan'!$B$2:$B$201)-SUMIF('Planting plan'!$A$2:$A$201,A127,'Planting plan'!$C$2:$C$201))</f>
        <v/>
      </c>
      <c r="G127" s="10" t="str">
        <f aca="false">IF(A127="","",IF(Results!$D$11=0,0,F127/Results!$D$11))</f>
        <v/>
      </c>
      <c r="H127" s="10" t="str">
        <f aca="false">IF(A127="","",IF(Results!$D$11=0,0,(SUMIF('Current trees'!$C$2:$C$501,C127,'Current trees'!$F$2:$F$501)+SUMIF('Planting plan'!$E$2:$E$201,C127,'Planting plan'!$H$2:$H$201))/Results!$D$11))</f>
        <v/>
      </c>
      <c r="I127" s="10" t="str">
        <f aca="false">IF(OR(A127="",D127="not in list"),"",IF(Results!$D$11=0,0,(SUMIF('Current trees'!$D$2:$D$501,D127,'Current trees'!$F$2:$F$501)+SUMIF('Planting plan'!$F$2:$F$201,D127,'Planting plan'!$H$2:$H$201))/Results!$D$11))</f>
        <v/>
      </c>
      <c r="J127" s="10" t="str">
        <f aca="false">IF(A127="","",IF(Results!$C$11=0,0,SUMIF('Current trees'!$C$2:$C$501,C127,'Current trees'!$B$2:$B$501)/Results!$C$11))</f>
        <v/>
      </c>
      <c r="K127" s="10" t="str">
        <f aca="false">IF(OR(A127="",D127="not in list"),"",IF(Results!$C$11=0,0,SUMIF('Current trees'!$D$2:$D$501,D127,'Current trees'!$B$2:$B$501)/Results!$C$11))</f>
        <v/>
      </c>
      <c r="L127" s="9" t="str">
        <f aca="false">IF(AND(A127="",B127=""),"",IF(A127="","Species name missing: these trees are not counted",IF(A127&lt;&gt;TRIM(A127),"Extra spaces in the species name: remove them",IF(OR(B127="",AND(B127&lt;&gt;"",IFERROR(OR(NOT(ISNUMBER(B127)),B127&lt;0,B127&lt;&gt;INT(B127)),TRUE()))),"Number of trees must be a whole number, 0 or more",IF(D127="not in list","Genus not in 'Genus–family list': add it",IF(COUNTIF($A$2:$A$501,A127)&gt;1,"Species listed more than once: combine the rows",IF(N(F127)&lt;0,"More trees removed than exist: check the planting plan","")))))))</f>
        <v/>
      </c>
    </row>
    <row r="128" customFormat="false" ht="15" hidden="false" customHeight="true" outlineLevel="0" collapsed="false">
      <c r="A128" s="7"/>
      <c r="B128" s="8"/>
      <c r="C128" s="9" t="str">
        <f aca="false">IF(A128="","",IFERROR(LEFT(TRIM(A128),FIND(" ",TRIM(A128))-1),TRIM(A128)))</f>
        <v/>
      </c>
      <c r="D128" s="9" t="str">
        <f aca="false">IF(A128="","",IFERROR(VLOOKUP(C128,'Genus–family list'!$A$2:$B$400,2,FALSE()),"not in list"))</f>
        <v/>
      </c>
      <c r="E128" s="10" t="str">
        <f aca="false">IF(A128="","",IF(Results!$C$11=0,0,B128/Results!$C$11))</f>
        <v/>
      </c>
      <c r="F128" s="11" t="str">
        <f aca="false">IF(A128="","",B128+SUMIF('Planting plan'!$A$2:$A$201,A128,'Planting plan'!$B$2:$B$201)-SUMIF('Planting plan'!$A$2:$A$201,A128,'Planting plan'!$C$2:$C$201))</f>
        <v/>
      </c>
      <c r="G128" s="10" t="str">
        <f aca="false">IF(A128="","",IF(Results!$D$11=0,0,F128/Results!$D$11))</f>
        <v/>
      </c>
      <c r="H128" s="10" t="str">
        <f aca="false">IF(A128="","",IF(Results!$D$11=0,0,(SUMIF('Current trees'!$C$2:$C$501,C128,'Current trees'!$F$2:$F$501)+SUMIF('Planting plan'!$E$2:$E$201,C128,'Planting plan'!$H$2:$H$201))/Results!$D$11))</f>
        <v/>
      </c>
      <c r="I128" s="10" t="str">
        <f aca="false">IF(OR(A128="",D128="not in list"),"",IF(Results!$D$11=0,0,(SUMIF('Current trees'!$D$2:$D$501,D128,'Current trees'!$F$2:$F$501)+SUMIF('Planting plan'!$F$2:$F$201,D128,'Planting plan'!$H$2:$H$201))/Results!$D$11))</f>
        <v/>
      </c>
      <c r="J128" s="10" t="str">
        <f aca="false">IF(A128="","",IF(Results!$C$11=0,0,SUMIF('Current trees'!$C$2:$C$501,C128,'Current trees'!$B$2:$B$501)/Results!$C$11))</f>
        <v/>
      </c>
      <c r="K128" s="10" t="str">
        <f aca="false">IF(OR(A128="",D128="not in list"),"",IF(Results!$C$11=0,0,SUMIF('Current trees'!$D$2:$D$501,D128,'Current trees'!$B$2:$B$501)/Results!$C$11))</f>
        <v/>
      </c>
      <c r="L128" s="9" t="str">
        <f aca="false">IF(AND(A128="",B128=""),"",IF(A128="","Species name missing: these trees are not counted",IF(A128&lt;&gt;TRIM(A128),"Extra spaces in the species name: remove them",IF(OR(B128="",AND(B128&lt;&gt;"",IFERROR(OR(NOT(ISNUMBER(B128)),B128&lt;0,B128&lt;&gt;INT(B128)),TRUE()))),"Number of trees must be a whole number, 0 or more",IF(D128="not in list","Genus not in 'Genus–family list': add it",IF(COUNTIF($A$2:$A$501,A128)&gt;1,"Species listed more than once: combine the rows",IF(N(F128)&lt;0,"More trees removed than exist: check the planting plan","")))))))</f>
        <v/>
      </c>
    </row>
    <row r="129" customFormat="false" ht="15" hidden="false" customHeight="true" outlineLevel="0" collapsed="false">
      <c r="A129" s="7"/>
      <c r="B129" s="8"/>
      <c r="C129" s="9" t="str">
        <f aca="false">IF(A129="","",IFERROR(LEFT(TRIM(A129),FIND(" ",TRIM(A129))-1),TRIM(A129)))</f>
        <v/>
      </c>
      <c r="D129" s="9" t="str">
        <f aca="false">IF(A129="","",IFERROR(VLOOKUP(C129,'Genus–family list'!$A$2:$B$400,2,FALSE()),"not in list"))</f>
        <v/>
      </c>
      <c r="E129" s="10" t="str">
        <f aca="false">IF(A129="","",IF(Results!$C$11=0,0,B129/Results!$C$11))</f>
        <v/>
      </c>
      <c r="F129" s="11" t="str">
        <f aca="false">IF(A129="","",B129+SUMIF('Planting plan'!$A$2:$A$201,A129,'Planting plan'!$B$2:$B$201)-SUMIF('Planting plan'!$A$2:$A$201,A129,'Planting plan'!$C$2:$C$201))</f>
        <v/>
      </c>
      <c r="G129" s="10" t="str">
        <f aca="false">IF(A129="","",IF(Results!$D$11=0,0,F129/Results!$D$11))</f>
        <v/>
      </c>
      <c r="H129" s="10" t="str">
        <f aca="false">IF(A129="","",IF(Results!$D$11=0,0,(SUMIF('Current trees'!$C$2:$C$501,C129,'Current trees'!$F$2:$F$501)+SUMIF('Planting plan'!$E$2:$E$201,C129,'Planting plan'!$H$2:$H$201))/Results!$D$11))</f>
        <v/>
      </c>
      <c r="I129" s="10" t="str">
        <f aca="false">IF(OR(A129="",D129="not in list"),"",IF(Results!$D$11=0,0,(SUMIF('Current trees'!$D$2:$D$501,D129,'Current trees'!$F$2:$F$501)+SUMIF('Planting plan'!$F$2:$F$201,D129,'Planting plan'!$H$2:$H$201))/Results!$D$11))</f>
        <v/>
      </c>
      <c r="J129" s="10" t="str">
        <f aca="false">IF(A129="","",IF(Results!$C$11=0,0,SUMIF('Current trees'!$C$2:$C$501,C129,'Current trees'!$B$2:$B$501)/Results!$C$11))</f>
        <v/>
      </c>
      <c r="K129" s="10" t="str">
        <f aca="false">IF(OR(A129="",D129="not in list"),"",IF(Results!$C$11=0,0,SUMIF('Current trees'!$D$2:$D$501,D129,'Current trees'!$B$2:$B$501)/Results!$C$11))</f>
        <v/>
      </c>
      <c r="L129" s="9" t="str">
        <f aca="false">IF(AND(A129="",B129=""),"",IF(A129="","Species name missing: these trees are not counted",IF(A129&lt;&gt;TRIM(A129),"Extra spaces in the species name: remove them",IF(OR(B129="",AND(B129&lt;&gt;"",IFERROR(OR(NOT(ISNUMBER(B129)),B129&lt;0,B129&lt;&gt;INT(B129)),TRUE()))),"Number of trees must be a whole number, 0 or more",IF(D129="not in list","Genus not in 'Genus–family list': add it",IF(COUNTIF($A$2:$A$501,A129)&gt;1,"Species listed more than once: combine the rows",IF(N(F129)&lt;0,"More trees removed than exist: check the planting plan","")))))))</f>
        <v/>
      </c>
    </row>
    <row r="130" customFormat="false" ht="15" hidden="false" customHeight="true" outlineLevel="0" collapsed="false">
      <c r="A130" s="7"/>
      <c r="B130" s="8"/>
      <c r="C130" s="9" t="str">
        <f aca="false">IF(A130="","",IFERROR(LEFT(TRIM(A130),FIND(" ",TRIM(A130))-1),TRIM(A130)))</f>
        <v/>
      </c>
      <c r="D130" s="9" t="str">
        <f aca="false">IF(A130="","",IFERROR(VLOOKUP(C130,'Genus–family list'!$A$2:$B$400,2,FALSE()),"not in list"))</f>
        <v/>
      </c>
      <c r="E130" s="10" t="str">
        <f aca="false">IF(A130="","",IF(Results!$C$11=0,0,B130/Results!$C$11))</f>
        <v/>
      </c>
      <c r="F130" s="11" t="str">
        <f aca="false">IF(A130="","",B130+SUMIF('Planting plan'!$A$2:$A$201,A130,'Planting plan'!$B$2:$B$201)-SUMIF('Planting plan'!$A$2:$A$201,A130,'Planting plan'!$C$2:$C$201))</f>
        <v/>
      </c>
      <c r="G130" s="10" t="str">
        <f aca="false">IF(A130="","",IF(Results!$D$11=0,0,F130/Results!$D$11))</f>
        <v/>
      </c>
      <c r="H130" s="10" t="str">
        <f aca="false">IF(A130="","",IF(Results!$D$11=0,0,(SUMIF('Current trees'!$C$2:$C$501,C130,'Current trees'!$F$2:$F$501)+SUMIF('Planting plan'!$E$2:$E$201,C130,'Planting plan'!$H$2:$H$201))/Results!$D$11))</f>
        <v/>
      </c>
      <c r="I130" s="10" t="str">
        <f aca="false">IF(OR(A130="",D130="not in list"),"",IF(Results!$D$11=0,0,(SUMIF('Current trees'!$D$2:$D$501,D130,'Current trees'!$F$2:$F$501)+SUMIF('Planting plan'!$F$2:$F$201,D130,'Planting plan'!$H$2:$H$201))/Results!$D$11))</f>
        <v/>
      </c>
      <c r="J130" s="10" t="str">
        <f aca="false">IF(A130="","",IF(Results!$C$11=0,0,SUMIF('Current trees'!$C$2:$C$501,C130,'Current trees'!$B$2:$B$501)/Results!$C$11))</f>
        <v/>
      </c>
      <c r="K130" s="10" t="str">
        <f aca="false">IF(OR(A130="",D130="not in list"),"",IF(Results!$C$11=0,0,SUMIF('Current trees'!$D$2:$D$501,D130,'Current trees'!$B$2:$B$501)/Results!$C$11))</f>
        <v/>
      </c>
      <c r="L130" s="9" t="str">
        <f aca="false">IF(AND(A130="",B130=""),"",IF(A130="","Species name missing: these trees are not counted",IF(A130&lt;&gt;TRIM(A130),"Extra spaces in the species name: remove them",IF(OR(B130="",AND(B130&lt;&gt;"",IFERROR(OR(NOT(ISNUMBER(B130)),B130&lt;0,B130&lt;&gt;INT(B130)),TRUE()))),"Number of trees must be a whole number, 0 or more",IF(D130="not in list","Genus not in 'Genus–family list': add it",IF(COUNTIF($A$2:$A$501,A130)&gt;1,"Species listed more than once: combine the rows",IF(N(F130)&lt;0,"More trees removed than exist: check the planting plan","")))))))</f>
        <v/>
      </c>
    </row>
    <row r="131" customFormat="false" ht="15" hidden="false" customHeight="true" outlineLevel="0" collapsed="false">
      <c r="A131" s="7"/>
      <c r="B131" s="8"/>
      <c r="C131" s="9" t="str">
        <f aca="false">IF(A131="","",IFERROR(LEFT(TRIM(A131),FIND(" ",TRIM(A131))-1),TRIM(A131)))</f>
        <v/>
      </c>
      <c r="D131" s="9" t="str">
        <f aca="false">IF(A131="","",IFERROR(VLOOKUP(C131,'Genus–family list'!$A$2:$B$400,2,FALSE()),"not in list"))</f>
        <v/>
      </c>
      <c r="E131" s="10" t="str">
        <f aca="false">IF(A131="","",IF(Results!$C$11=0,0,B131/Results!$C$11))</f>
        <v/>
      </c>
      <c r="F131" s="11" t="str">
        <f aca="false">IF(A131="","",B131+SUMIF('Planting plan'!$A$2:$A$201,A131,'Planting plan'!$B$2:$B$201)-SUMIF('Planting plan'!$A$2:$A$201,A131,'Planting plan'!$C$2:$C$201))</f>
        <v/>
      </c>
      <c r="G131" s="10" t="str">
        <f aca="false">IF(A131="","",IF(Results!$D$11=0,0,F131/Results!$D$11))</f>
        <v/>
      </c>
      <c r="H131" s="10" t="str">
        <f aca="false">IF(A131="","",IF(Results!$D$11=0,0,(SUMIF('Current trees'!$C$2:$C$501,C131,'Current trees'!$F$2:$F$501)+SUMIF('Planting plan'!$E$2:$E$201,C131,'Planting plan'!$H$2:$H$201))/Results!$D$11))</f>
        <v/>
      </c>
      <c r="I131" s="10" t="str">
        <f aca="false">IF(OR(A131="",D131="not in list"),"",IF(Results!$D$11=0,0,(SUMIF('Current trees'!$D$2:$D$501,D131,'Current trees'!$F$2:$F$501)+SUMIF('Planting plan'!$F$2:$F$201,D131,'Planting plan'!$H$2:$H$201))/Results!$D$11))</f>
        <v/>
      </c>
      <c r="J131" s="10" t="str">
        <f aca="false">IF(A131="","",IF(Results!$C$11=0,0,SUMIF('Current trees'!$C$2:$C$501,C131,'Current trees'!$B$2:$B$501)/Results!$C$11))</f>
        <v/>
      </c>
      <c r="K131" s="10" t="str">
        <f aca="false">IF(OR(A131="",D131="not in list"),"",IF(Results!$C$11=0,0,SUMIF('Current trees'!$D$2:$D$501,D131,'Current trees'!$B$2:$B$501)/Results!$C$11))</f>
        <v/>
      </c>
      <c r="L131" s="9" t="str">
        <f aca="false">IF(AND(A131="",B131=""),"",IF(A131="","Species name missing: these trees are not counted",IF(A131&lt;&gt;TRIM(A131),"Extra spaces in the species name: remove them",IF(OR(B131="",AND(B131&lt;&gt;"",IFERROR(OR(NOT(ISNUMBER(B131)),B131&lt;0,B131&lt;&gt;INT(B131)),TRUE()))),"Number of trees must be a whole number, 0 or more",IF(D131="not in list","Genus not in 'Genus–family list': add it",IF(COUNTIF($A$2:$A$501,A131)&gt;1,"Species listed more than once: combine the rows",IF(N(F131)&lt;0,"More trees removed than exist: check the planting plan","")))))))</f>
        <v/>
      </c>
    </row>
    <row r="132" customFormat="false" ht="15" hidden="false" customHeight="true" outlineLevel="0" collapsed="false">
      <c r="A132" s="7"/>
      <c r="B132" s="8"/>
      <c r="C132" s="9" t="str">
        <f aca="false">IF(A132="","",IFERROR(LEFT(TRIM(A132),FIND(" ",TRIM(A132))-1),TRIM(A132)))</f>
        <v/>
      </c>
      <c r="D132" s="9" t="str">
        <f aca="false">IF(A132="","",IFERROR(VLOOKUP(C132,'Genus–family list'!$A$2:$B$400,2,FALSE()),"not in list"))</f>
        <v/>
      </c>
      <c r="E132" s="10" t="str">
        <f aca="false">IF(A132="","",IF(Results!$C$11=0,0,B132/Results!$C$11))</f>
        <v/>
      </c>
      <c r="F132" s="11" t="str">
        <f aca="false">IF(A132="","",B132+SUMIF('Planting plan'!$A$2:$A$201,A132,'Planting plan'!$B$2:$B$201)-SUMIF('Planting plan'!$A$2:$A$201,A132,'Planting plan'!$C$2:$C$201))</f>
        <v/>
      </c>
      <c r="G132" s="10" t="str">
        <f aca="false">IF(A132="","",IF(Results!$D$11=0,0,F132/Results!$D$11))</f>
        <v/>
      </c>
      <c r="H132" s="10" t="str">
        <f aca="false">IF(A132="","",IF(Results!$D$11=0,0,(SUMIF('Current trees'!$C$2:$C$501,C132,'Current trees'!$F$2:$F$501)+SUMIF('Planting plan'!$E$2:$E$201,C132,'Planting plan'!$H$2:$H$201))/Results!$D$11))</f>
        <v/>
      </c>
      <c r="I132" s="10" t="str">
        <f aca="false">IF(OR(A132="",D132="not in list"),"",IF(Results!$D$11=0,0,(SUMIF('Current trees'!$D$2:$D$501,D132,'Current trees'!$F$2:$F$501)+SUMIF('Planting plan'!$F$2:$F$201,D132,'Planting plan'!$H$2:$H$201))/Results!$D$11))</f>
        <v/>
      </c>
      <c r="J132" s="10" t="str">
        <f aca="false">IF(A132="","",IF(Results!$C$11=0,0,SUMIF('Current trees'!$C$2:$C$501,C132,'Current trees'!$B$2:$B$501)/Results!$C$11))</f>
        <v/>
      </c>
      <c r="K132" s="10" t="str">
        <f aca="false">IF(OR(A132="",D132="not in list"),"",IF(Results!$C$11=0,0,SUMIF('Current trees'!$D$2:$D$501,D132,'Current trees'!$B$2:$B$501)/Results!$C$11))</f>
        <v/>
      </c>
      <c r="L132" s="9" t="str">
        <f aca="false">IF(AND(A132="",B132=""),"",IF(A132="","Species name missing: these trees are not counted",IF(A132&lt;&gt;TRIM(A132),"Extra spaces in the species name: remove them",IF(OR(B132="",AND(B132&lt;&gt;"",IFERROR(OR(NOT(ISNUMBER(B132)),B132&lt;0,B132&lt;&gt;INT(B132)),TRUE()))),"Number of trees must be a whole number, 0 or more",IF(D132="not in list","Genus not in 'Genus–family list': add it",IF(COUNTIF($A$2:$A$501,A132)&gt;1,"Species listed more than once: combine the rows",IF(N(F132)&lt;0,"More trees removed than exist: check the planting plan","")))))))</f>
        <v/>
      </c>
    </row>
    <row r="133" customFormat="false" ht="15" hidden="false" customHeight="true" outlineLevel="0" collapsed="false">
      <c r="A133" s="7"/>
      <c r="B133" s="8"/>
      <c r="C133" s="9" t="str">
        <f aca="false">IF(A133="","",IFERROR(LEFT(TRIM(A133),FIND(" ",TRIM(A133))-1),TRIM(A133)))</f>
        <v/>
      </c>
      <c r="D133" s="9" t="str">
        <f aca="false">IF(A133="","",IFERROR(VLOOKUP(C133,'Genus–family list'!$A$2:$B$400,2,FALSE()),"not in list"))</f>
        <v/>
      </c>
      <c r="E133" s="10" t="str">
        <f aca="false">IF(A133="","",IF(Results!$C$11=0,0,B133/Results!$C$11))</f>
        <v/>
      </c>
      <c r="F133" s="11" t="str">
        <f aca="false">IF(A133="","",B133+SUMIF('Planting plan'!$A$2:$A$201,A133,'Planting plan'!$B$2:$B$201)-SUMIF('Planting plan'!$A$2:$A$201,A133,'Planting plan'!$C$2:$C$201))</f>
        <v/>
      </c>
      <c r="G133" s="10" t="str">
        <f aca="false">IF(A133="","",IF(Results!$D$11=0,0,F133/Results!$D$11))</f>
        <v/>
      </c>
      <c r="H133" s="10" t="str">
        <f aca="false">IF(A133="","",IF(Results!$D$11=0,0,(SUMIF('Current trees'!$C$2:$C$501,C133,'Current trees'!$F$2:$F$501)+SUMIF('Planting plan'!$E$2:$E$201,C133,'Planting plan'!$H$2:$H$201))/Results!$D$11))</f>
        <v/>
      </c>
      <c r="I133" s="10" t="str">
        <f aca="false">IF(OR(A133="",D133="not in list"),"",IF(Results!$D$11=0,0,(SUMIF('Current trees'!$D$2:$D$501,D133,'Current trees'!$F$2:$F$501)+SUMIF('Planting plan'!$F$2:$F$201,D133,'Planting plan'!$H$2:$H$201))/Results!$D$11))</f>
        <v/>
      </c>
      <c r="J133" s="10" t="str">
        <f aca="false">IF(A133="","",IF(Results!$C$11=0,0,SUMIF('Current trees'!$C$2:$C$501,C133,'Current trees'!$B$2:$B$501)/Results!$C$11))</f>
        <v/>
      </c>
      <c r="K133" s="10" t="str">
        <f aca="false">IF(OR(A133="",D133="not in list"),"",IF(Results!$C$11=0,0,SUMIF('Current trees'!$D$2:$D$501,D133,'Current trees'!$B$2:$B$501)/Results!$C$11))</f>
        <v/>
      </c>
      <c r="L133" s="9" t="str">
        <f aca="false">IF(AND(A133="",B133=""),"",IF(A133="","Species name missing: these trees are not counted",IF(A133&lt;&gt;TRIM(A133),"Extra spaces in the species name: remove them",IF(OR(B133="",AND(B133&lt;&gt;"",IFERROR(OR(NOT(ISNUMBER(B133)),B133&lt;0,B133&lt;&gt;INT(B133)),TRUE()))),"Number of trees must be a whole number, 0 or more",IF(D133="not in list","Genus not in 'Genus–family list': add it",IF(COUNTIF($A$2:$A$501,A133)&gt;1,"Species listed more than once: combine the rows",IF(N(F133)&lt;0,"More trees removed than exist: check the planting plan","")))))))</f>
        <v/>
      </c>
    </row>
    <row r="134" customFormat="false" ht="15" hidden="false" customHeight="true" outlineLevel="0" collapsed="false">
      <c r="A134" s="7"/>
      <c r="B134" s="8"/>
      <c r="C134" s="9" t="str">
        <f aca="false">IF(A134="","",IFERROR(LEFT(TRIM(A134),FIND(" ",TRIM(A134))-1),TRIM(A134)))</f>
        <v/>
      </c>
      <c r="D134" s="9" t="str">
        <f aca="false">IF(A134="","",IFERROR(VLOOKUP(C134,'Genus–family list'!$A$2:$B$400,2,FALSE()),"not in list"))</f>
        <v/>
      </c>
      <c r="E134" s="10" t="str">
        <f aca="false">IF(A134="","",IF(Results!$C$11=0,0,B134/Results!$C$11))</f>
        <v/>
      </c>
      <c r="F134" s="11" t="str">
        <f aca="false">IF(A134="","",B134+SUMIF('Planting plan'!$A$2:$A$201,A134,'Planting plan'!$B$2:$B$201)-SUMIF('Planting plan'!$A$2:$A$201,A134,'Planting plan'!$C$2:$C$201))</f>
        <v/>
      </c>
      <c r="G134" s="10" t="str">
        <f aca="false">IF(A134="","",IF(Results!$D$11=0,0,F134/Results!$D$11))</f>
        <v/>
      </c>
      <c r="H134" s="10" t="str">
        <f aca="false">IF(A134="","",IF(Results!$D$11=0,0,(SUMIF('Current trees'!$C$2:$C$501,C134,'Current trees'!$F$2:$F$501)+SUMIF('Planting plan'!$E$2:$E$201,C134,'Planting plan'!$H$2:$H$201))/Results!$D$11))</f>
        <v/>
      </c>
      <c r="I134" s="10" t="str">
        <f aca="false">IF(OR(A134="",D134="not in list"),"",IF(Results!$D$11=0,0,(SUMIF('Current trees'!$D$2:$D$501,D134,'Current trees'!$F$2:$F$501)+SUMIF('Planting plan'!$F$2:$F$201,D134,'Planting plan'!$H$2:$H$201))/Results!$D$11))</f>
        <v/>
      </c>
      <c r="J134" s="10" t="str">
        <f aca="false">IF(A134="","",IF(Results!$C$11=0,0,SUMIF('Current trees'!$C$2:$C$501,C134,'Current trees'!$B$2:$B$501)/Results!$C$11))</f>
        <v/>
      </c>
      <c r="K134" s="10" t="str">
        <f aca="false">IF(OR(A134="",D134="not in list"),"",IF(Results!$C$11=0,0,SUMIF('Current trees'!$D$2:$D$501,D134,'Current trees'!$B$2:$B$501)/Results!$C$11))</f>
        <v/>
      </c>
      <c r="L134" s="9" t="str">
        <f aca="false">IF(AND(A134="",B134=""),"",IF(A134="","Species name missing: these trees are not counted",IF(A134&lt;&gt;TRIM(A134),"Extra spaces in the species name: remove them",IF(OR(B134="",AND(B134&lt;&gt;"",IFERROR(OR(NOT(ISNUMBER(B134)),B134&lt;0,B134&lt;&gt;INT(B134)),TRUE()))),"Number of trees must be a whole number, 0 or more",IF(D134="not in list","Genus not in 'Genus–family list': add it",IF(COUNTIF($A$2:$A$501,A134)&gt;1,"Species listed more than once: combine the rows",IF(N(F134)&lt;0,"More trees removed than exist: check the planting plan","")))))))</f>
        <v/>
      </c>
    </row>
    <row r="135" customFormat="false" ht="15" hidden="false" customHeight="true" outlineLevel="0" collapsed="false">
      <c r="A135" s="7"/>
      <c r="B135" s="8"/>
      <c r="C135" s="9" t="str">
        <f aca="false">IF(A135="","",IFERROR(LEFT(TRIM(A135),FIND(" ",TRIM(A135))-1),TRIM(A135)))</f>
        <v/>
      </c>
      <c r="D135" s="9" t="str">
        <f aca="false">IF(A135="","",IFERROR(VLOOKUP(C135,'Genus–family list'!$A$2:$B$400,2,FALSE()),"not in list"))</f>
        <v/>
      </c>
      <c r="E135" s="10" t="str">
        <f aca="false">IF(A135="","",IF(Results!$C$11=0,0,B135/Results!$C$11))</f>
        <v/>
      </c>
      <c r="F135" s="11" t="str">
        <f aca="false">IF(A135="","",B135+SUMIF('Planting plan'!$A$2:$A$201,A135,'Planting plan'!$B$2:$B$201)-SUMIF('Planting plan'!$A$2:$A$201,A135,'Planting plan'!$C$2:$C$201))</f>
        <v/>
      </c>
      <c r="G135" s="10" t="str">
        <f aca="false">IF(A135="","",IF(Results!$D$11=0,0,F135/Results!$D$11))</f>
        <v/>
      </c>
      <c r="H135" s="10" t="str">
        <f aca="false">IF(A135="","",IF(Results!$D$11=0,0,(SUMIF('Current trees'!$C$2:$C$501,C135,'Current trees'!$F$2:$F$501)+SUMIF('Planting plan'!$E$2:$E$201,C135,'Planting plan'!$H$2:$H$201))/Results!$D$11))</f>
        <v/>
      </c>
      <c r="I135" s="10" t="str">
        <f aca="false">IF(OR(A135="",D135="not in list"),"",IF(Results!$D$11=0,0,(SUMIF('Current trees'!$D$2:$D$501,D135,'Current trees'!$F$2:$F$501)+SUMIF('Planting plan'!$F$2:$F$201,D135,'Planting plan'!$H$2:$H$201))/Results!$D$11))</f>
        <v/>
      </c>
      <c r="J135" s="10" t="str">
        <f aca="false">IF(A135="","",IF(Results!$C$11=0,0,SUMIF('Current trees'!$C$2:$C$501,C135,'Current trees'!$B$2:$B$501)/Results!$C$11))</f>
        <v/>
      </c>
      <c r="K135" s="10" t="str">
        <f aca="false">IF(OR(A135="",D135="not in list"),"",IF(Results!$C$11=0,0,SUMIF('Current trees'!$D$2:$D$501,D135,'Current trees'!$B$2:$B$501)/Results!$C$11))</f>
        <v/>
      </c>
      <c r="L135" s="9" t="str">
        <f aca="false">IF(AND(A135="",B135=""),"",IF(A135="","Species name missing: these trees are not counted",IF(A135&lt;&gt;TRIM(A135),"Extra spaces in the species name: remove them",IF(OR(B135="",AND(B135&lt;&gt;"",IFERROR(OR(NOT(ISNUMBER(B135)),B135&lt;0,B135&lt;&gt;INT(B135)),TRUE()))),"Number of trees must be a whole number, 0 or more",IF(D135="not in list","Genus not in 'Genus–family list': add it",IF(COUNTIF($A$2:$A$501,A135)&gt;1,"Species listed more than once: combine the rows",IF(N(F135)&lt;0,"More trees removed than exist: check the planting plan","")))))))</f>
        <v/>
      </c>
    </row>
    <row r="136" customFormat="false" ht="15" hidden="false" customHeight="true" outlineLevel="0" collapsed="false">
      <c r="A136" s="7"/>
      <c r="B136" s="8"/>
      <c r="C136" s="9" t="str">
        <f aca="false">IF(A136="","",IFERROR(LEFT(TRIM(A136),FIND(" ",TRIM(A136))-1),TRIM(A136)))</f>
        <v/>
      </c>
      <c r="D136" s="9" t="str">
        <f aca="false">IF(A136="","",IFERROR(VLOOKUP(C136,'Genus–family list'!$A$2:$B$400,2,FALSE()),"not in list"))</f>
        <v/>
      </c>
      <c r="E136" s="10" t="str">
        <f aca="false">IF(A136="","",IF(Results!$C$11=0,0,B136/Results!$C$11))</f>
        <v/>
      </c>
      <c r="F136" s="11" t="str">
        <f aca="false">IF(A136="","",B136+SUMIF('Planting plan'!$A$2:$A$201,A136,'Planting plan'!$B$2:$B$201)-SUMIF('Planting plan'!$A$2:$A$201,A136,'Planting plan'!$C$2:$C$201))</f>
        <v/>
      </c>
      <c r="G136" s="10" t="str">
        <f aca="false">IF(A136="","",IF(Results!$D$11=0,0,F136/Results!$D$11))</f>
        <v/>
      </c>
      <c r="H136" s="10" t="str">
        <f aca="false">IF(A136="","",IF(Results!$D$11=0,0,(SUMIF('Current trees'!$C$2:$C$501,C136,'Current trees'!$F$2:$F$501)+SUMIF('Planting plan'!$E$2:$E$201,C136,'Planting plan'!$H$2:$H$201))/Results!$D$11))</f>
        <v/>
      </c>
      <c r="I136" s="10" t="str">
        <f aca="false">IF(OR(A136="",D136="not in list"),"",IF(Results!$D$11=0,0,(SUMIF('Current trees'!$D$2:$D$501,D136,'Current trees'!$F$2:$F$501)+SUMIF('Planting plan'!$F$2:$F$201,D136,'Planting plan'!$H$2:$H$201))/Results!$D$11))</f>
        <v/>
      </c>
      <c r="J136" s="10" t="str">
        <f aca="false">IF(A136="","",IF(Results!$C$11=0,0,SUMIF('Current trees'!$C$2:$C$501,C136,'Current trees'!$B$2:$B$501)/Results!$C$11))</f>
        <v/>
      </c>
      <c r="K136" s="10" t="str">
        <f aca="false">IF(OR(A136="",D136="not in list"),"",IF(Results!$C$11=0,0,SUMIF('Current trees'!$D$2:$D$501,D136,'Current trees'!$B$2:$B$501)/Results!$C$11))</f>
        <v/>
      </c>
      <c r="L136" s="9" t="str">
        <f aca="false">IF(AND(A136="",B136=""),"",IF(A136="","Species name missing: these trees are not counted",IF(A136&lt;&gt;TRIM(A136),"Extra spaces in the species name: remove them",IF(OR(B136="",AND(B136&lt;&gt;"",IFERROR(OR(NOT(ISNUMBER(B136)),B136&lt;0,B136&lt;&gt;INT(B136)),TRUE()))),"Number of trees must be a whole number, 0 or more",IF(D136="not in list","Genus not in 'Genus–family list': add it",IF(COUNTIF($A$2:$A$501,A136)&gt;1,"Species listed more than once: combine the rows",IF(N(F136)&lt;0,"More trees removed than exist: check the planting plan","")))))))</f>
        <v/>
      </c>
    </row>
    <row r="137" customFormat="false" ht="15" hidden="false" customHeight="true" outlineLevel="0" collapsed="false">
      <c r="A137" s="7"/>
      <c r="B137" s="8"/>
      <c r="C137" s="9" t="str">
        <f aca="false">IF(A137="","",IFERROR(LEFT(TRIM(A137),FIND(" ",TRIM(A137))-1),TRIM(A137)))</f>
        <v/>
      </c>
      <c r="D137" s="9" t="str">
        <f aca="false">IF(A137="","",IFERROR(VLOOKUP(C137,'Genus–family list'!$A$2:$B$400,2,FALSE()),"not in list"))</f>
        <v/>
      </c>
      <c r="E137" s="10" t="str">
        <f aca="false">IF(A137="","",IF(Results!$C$11=0,0,B137/Results!$C$11))</f>
        <v/>
      </c>
      <c r="F137" s="11" t="str">
        <f aca="false">IF(A137="","",B137+SUMIF('Planting plan'!$A$2:$A$201,A137,'Planting plan'!$B$2:$B$201)-SUMIF('Planting plan'!$A$2:$A$201,A137,'Planting plan'!$C$2:$C$201))</f>
        <v/>
      </c>
      <c r="G137" s="10" t="str">
        <f aca="false">IF(A137="","",IF(Results!$D$11=0,0,F137/Results!$D$11))</f>
        <v/>
      </c>
      <c r="H137" s="10" t="str">
        <f aca="false">IF(A137="","",IF(Results!$D$11=0,0,(SUMIF('Current trees'!$C$2:$C$501,C137,'Current trees'!$F$2:$F$501)+SUMIF('Planting plan'!$E$2:$E$201,C137,'Planting plan'!$H$2:$H$201))/Results!$D$11))</f>
        <v/>
      </c>
      <c r="I137" s="10" t="str">
        <f aca="false">IF(OR(A137="",D137="not in list"),"",IF(Results!$D$11=0,0,(SUMIF('Current trees'!$D$2:$D$501,D137,'Current trees'!$F$2:$F$501)+SUMIF('Planting plan'!$F$2:$F$201,D137,'Planting plan'!$H$2:$H$201))/Results!$D$11))</f>
        <v/>
      </c>
      <c r="J137" s="10" t="str">
        <f aca="false">IF(A137="","",IF(Results!$C$11=0,0,SUMIF('Current trees'!$C$2:$C$501,C137,'Current trees'!$B$2:$B$501)/Results!$C$11))</f>
        <v/>
      </c>
      <c r="K137" s="10" t="str">
        <f aca="false">IF(OR(A137="",D137="not in list"),"",IF(Results!$C$11=0,0,SUMIF('Current trees'!$D$2:$D$501,D137,'Current trees'!$B$2:$B$501)/Results!$C$11))</f>
        <v/>
      </c>
      <c r="L137" s="9" t="str">
        <f aca="false">IF(AND(A137="",B137=""),"",IF(A137="","Species name missing: these trees are not counted",IF(A137&lt;&gt;TRIM(A137),"Extra spaces in the species name: remove them",IF(OR(B137="",AND(B137&lt;&gt;"",IFERROR(OR(NOT(ISNUMBER(B137)),B137&lt;0,B137&lt;&gt;INT(B137)),TRUE()))),"Number of trees must be a whole number, 0 or more",IF(D137="not in list","Genus not in 'Genus–family list': add it",IF(COUNTIF($A$2:$A$501,A137)&gt;1,"Species listed more than once: combine the rows",IF(N(F137)&lt;0,"More trees removed than exist: check the planting plan","")))))))</f>
        <v/>
      </c>
    </row>
    <row r="138" customFormat="false" ht="15" hidden="false" customHeight="true" outlineLevel="0" collapsed="false">
      <c r="A138" s="7"/>
      <c r="B138" s="8"/>
      <c r="C138" s="9" t="str">
        <f aca="false">IF(A138="","",IFERROR(LEFT(TRIM(A138),FIND(" ",TRIM(A138))-1),TRIM(A138)))</f>
        <v/>
      </c>
      <c r="D138" s="9" t="str">
        <f aca="false">IF(A138="","",IFERROR(VLOOKUP(C138,'Genus–family list'!$A$2:$B$400,2,FALSE()),"not in list"))</f>
        <v/>
      </c>
      <c r="E138" s="10" t="str">
        <f aca="false">IF(A138="","",IF(Results!$C$11=0,0,B138/Results!$C$11))</f>
        <v/>
      </c>
      <c r="F138" s="11" t="str">
        <f aca="false">IF(A138="","",B138+SUMIF('Planting plan'!$A$2:$A$201,A138,'Planting plan'!$B$2:$B$201)-SUMIF('Planting plan'!$A$2:$A$201,A138,'Planting plan'!$C$2:$C$201))</f>
        <v/>
      </c>
      <c r="G138" s="10" t="str">
        <f aca="false">IF(A138="","",IF(Results!$D$11=0,0,F138/Results!$D$11))</f>
        <v/>
      </c>
      <c r="H138" s="10" t="str">
        <f aca="false">IF(A138="","",IF(Results!$D$11=0,0,(SUMIF('Current trees'!$C$2:$C$501,C138,'Current trees'!$F$2:$F$501)+SUMIF('Planting plan'!$E$2:$E$201,C138,'Planting plan'!$H$2:$H$201))/Results!$D$11))</f>
        <v/>
      </c>
      <c r="I138" s="10" t="str">
        <f aca="false">IF(OR(A138="",D138="not in list"),"",IF(Results!$D$11=0,0,(SUMIF('Current trees'!$D$2:$D$501,D138,'Current trees'!$F$2:$F$501)+SUMIF('Planting plan'!$F$2:$F$201,D138,'Planting plan'!$H$2:$H$201))/Results!$D$11))</f>
        <v/>
      </c>
      <c r="J138" s="10" t="str">
        <f aca="false">IF(A138="","",IF(Results!$C$11=0,0,SUMIF('Current trees'!$C$2:$C$501,C138,'Current trees'!$B$2:$B$501)/Results!$C$11))</f>
        <v/>
      </c>
      <c r="K138" s="10" t="str">
        <f aca="false">IF(OR(A138="",D138="not in list"),"",IF(Results!$C$11=0,0,SUMIF('Current trees'!$D$2:$D$501,D138,'Current trees'!$B$2:$B$501)/Results!$C$11))</f>
        <v/>
      </c>
      <c r="L138" s="9" t="str">
        <f aca="false">IF(AND(A138="",B138=""),"",IF(A138="","Species name missing: these trees are not counted",IF(A138&lt;&gt;TRIM(A138),"Extra spaces in the species name: remove them",IF(OR(B138="",AND(B138&lt;&gt;"",IFERROR(OR(NOT(ISNUMBER(B138)),B138&lt;0,B138&lt;&gt;INT(B138)),TRUE()))),"Number of trees must be a whole number, 0 or more",IF(D138="not in list","Genus not in 'Genus–family list': add it",IF(COUNTIF($A$2:$A$501,A138)&gt;1,"Species listed more than once: combine the rows",IF(N(F138)&lt;0,"More trees removed than exist: check the planting plan","")))))))</f>
        <v/>
      </c>
    </row>
    <row r="139" customFormat="false" ht="15" hidden="false" customHeight="true" outlineLevel="0" collapsed="false">
      <c r="A139" s="7"/>
      <c r="B139" s="8"/>
      <c r="C139" s="9" t="str">
        <f aca="false">IF(A139="","",IFERROR(LEFT(TRIM(A139),FIND(" ",TRIM(A139))-1),TRIM(A139)))</f>
        <v/>
      </c>
      <c r="D139" s="9" t="str">
        <f aca="false">IF(A139="","",IFERROR(VLOOKUP(C139,'Genus–family list'!$A$2:$B$400,2,FALSE()),"not in list"))</f>
        <v/>
      </c>
      <c r="E139" s="10" t="str">
        <f aca="false">IF(A139="","",IF(Results!$C$11=0,0,B139/Results!$C$11))</f>
        <v/>
      </c>
      <c r="F139" s="11" t="str">
        <f aca="false">IF(A139="","",B139+SUMIF('Planting plan'!$A$2:$A$201,A139,'Planting plan'!$B$2:$B$201)-SUMIF('Planting plan'!$A$2:$A$201,A139,'Planting plan'!$C$2:$C$201))</f>
        <v/>
      </c>
      <c r="G139" s="10" t="str">
        <f aca="false">IF(A139="","",IF(Results!$D$11=0,0,F139/Results!$D$11))</f>
        <v/>
      </c>
      <c r="H139" s="10" t="str">
        <f aca="false">IF(A139="","",IF(Results!$D$11=0,0,(SUMIF('Current trees'!$C$2:$C$501,C139,'Current trees'!$F$2:$F$501)+SUMIF('Planting plan'!$E$2:$E$201,C139,'Planting plan'!$H$2:$H$201))/Results!$D$11))</f>
        <v/>
      </c>
      <c r="I139" s="10" t="str">
        <f aca="false">IF(OR(A139="",D139="not in list"),"",IF(Results!$D$11=0,0,(SUMIF('Current trees'!$D$2:$D$501,D139,'Current trees'!$F$2:$F$501)+SUMIF('Planting plan'!$F$2:$F$201,D139,'Planting plan'!$H$2:$H$201))/Results!$D$11))</f>
        <v/>
      </c>
      <c r="J139" s="10" t="str">
        <f aca="false">IF(A139="","",IF(Results!$C$11=0,0,SUMIF('Current trees'!$C$2:$C$501,C139,'Current trees'!$B$2:$B$501)/Results!$C$11))</f>
        <v/>
      </c>
      <c r="K139" s="10" t="str">
        <f aca="false">IF(OR(A139="",D139="not in list"),"",IF(Results!$C$11=0,0,SUMIF('Current trees'!$D$2:$D$501,D139,'Current trees'!$B$2:$B$501)/Results!$C$11))</f>
        <v/>
      </c>
      <c r="L139" s="9" t="str">
        <f aca="false">IF(AND(A139="",B139=""),"",IF(A139="","Species name missing: these trees are not counted",IF(A139&lt;&gt;TRIM(A139),"Extra spaces in the species name: remove them",IF(OR(B139="",AND(B139&lt;&gt;"",IFERROR(OR(NOT(ISNUMBER(B139)),B139&lt;0,B139&lt;&gt;INT(B139)),TRUE()))),"Number of trees must be a whole number, 0 or more",IF(D139="not in list","Genus not in 'Genus–family list': add it",IF(COUNTIF($A$2:$A$501,A139)&gt;1,"Species listed more than once: combine the rows",IF(N(F139)&lt;0,"More trees removed than exist: check the planting plan","")))))))</f>
        <v/>
      </c>
    </row>
    <row r="140" customFormat="false" ht="15" hidden="false" customHeight="true" outlineLevel="0" collapsed="false">
      <c r="A140" s="7"/>
      <c r="B140" s="8"/>
      <c r="C140" s="9" t="str">
        <f aca="false">IF(A140="","",IFERROR(LEFT(TRIM(A140),FIND(" ",TRIM(A140))-1),TRIM(A140)))</f>
        <v/>
      </c>
      <c r="D140" s="9" t="str">
        <f aca="false">IF(A140="","",IFERROR(VLOOKUP(C140,'Genus–family list'!$A$2:$B$400,2,FALSE()),"not in list"))</f>
        <v/>
      </c>
      <c r="E140" s="10" t="str">
        <f aca="false">IF(A140="","",IF(Results!$C$11=0,0,B140/Results!$C$11))</f>
        <v/>
      </c>
      <c r="F140" s="11" t="str">
        <f aca="false">IF(A140="","",B140+SUMIF('Planting plan'!$A$2:$A$201,A140,'Planting plan'!$B$2:$B$201)-SUMIF('Planting plan'!$A$2:$A$201,A140,'Planting plan'!$C$2:$C$201))</f>
        <v/>
      </c>
      <c r="G140" s="10" t="str">
        <f aca="false">IF(A140="","",IF(Results!$D$11=0,0,F140/Results!$D$11))</f>
        <v/>
      </c>
      <c r="H140" s="10" t="str">
        <f aca="false">IF(A140="","",IF(Results!$D$11=0,0,(SUMIF('Current trees'!$C$2:$C$501,C140,'Current trees'!$F$2:$F$501)+SUMIF('Planting plan'!$E$2:$E$201,C140,'Planting plan'!$H$2:$H$201))/Results!$D$11))</f>
        <v/>
      </c>
      <c r="I140" s="10" t="str">
        <f aca="false">IF(OR(A140="",D140="not in list"),"",IF(Results!$D$11=0,0,(SUMIF('Current trees'!$D$2:$D$501,D140,'Current trees'!$F$2:$F$501)+SUMIF('Planting plan'!$F$2:$F$201,D140,'Planting plan'!$H$2:$H$201))/Results!$D$11))</f>
        <v/>
      </c>
      <c r="J140" s="10" t="str">
        <f aca="false">IF(A140="","",IF(Results!$C$11=0,0,SUMIF('Current trees'!$C$2:$C$501,C140,'Current trees'!$B$2:$B$501)/Results!$C$11))</f>
        <v/>
      </c>
      <c r="K140" s="10" t="str">
        <f aca="false">IF(OR(A140="",D140="not in list"),"",IF(Results!$C$11=0,0,SUMIF('Current trees'!$D$2:$D$501,D140,'Current trees'!$B$2:$B$501)/Results!$C$11))</f>
        <v/>
      </c>
      <c r="L140" s="9" t="str">
        <f aca="false">IF(AND(A140="",B140=""),"",IF(A140="","Species name missing: these trees are not counted",IF(A140&lt;&gt;TRIM(A140),"Extra spaces in the species name: remove them",IF(OR(B140="",AND(B140&lt;&gt;"",IFERROR(OR(NOT(ISNUMBER(B140)),B140&lt;0,B140&lt;&gt;INT(B140)),TRUE()))),"Number of trees must be a whole number, 0 or more",IF(D140="not in list","Genus not in 'Genus–family list': add it",IF(COUNTIF($A$2:$A$501,A140)&gt;1,"Species listed more than once: combine the rows",IF(N(F140)&lt;0,"More trees removed than exist: check the planting plan","")))))))</f>
        <v/>
      </c>
    </row>
    <row r="141" customFormat="false" ht="15" hidden="false" customHeight="true" outlineLevel="0" collapsed="false">
      <c r="A141" s="7"/>
      <c r="B141" s="8"/>
      <c r="C141" s="9" t="str">
        <f aca="false">IF(A141="","",IFERROR(LEFT(TRIM(A141),FIND(" ",TRIM(A141))-1),TRIM(A141)))</f>
        <v/>
      </c>
      <c r="D141" s="9" t="str">
        <f aca="false">IF(A141="","",IFERROR(VLOOKUP(C141,'Genus–family list'!$A$2:$B$400,2,FALSE()),"not in list"))</f>
        <v/>
      </c>
      <c r="E141" s="10" t="str">
        <f aca="false">IF(A141="","",IF(Results!$C$11=0,0,B141/Results!$C$11))</f>
        <v/>
      </c>
      <c r="F141" s="11" t="str">
        <f aca="false">IF(A141="","",B141+SUMIF('Planting plan'!$A$2:$A$201,A141,'Planting plan'!$B$2:$B$201)-SUMIF('Planting plan'!$A$2:$A$201,A141,'Planting plan'!$C$2:$C$201))</f>
        <v/>
      </c>
      <c r="G141" s="10" t="str">
        <f aca="false">IF(A141="","",IF(Results!$D$11=0,0,F141/Results!$D$11))</f>
        <v/>
      </c>
      <c r="H141" s="10" t="str">
        <f aca="false">IF(A141="","",IF(Results!$D$11=0,0,(SUMIF('Current trees'!$C$2:$C$501,C141,'Current trees'!$F$2:$F$501)+SUMIF('Planting plan'!$E$2:$E$201,C141,'Planting plan'!$H$2:$H$201))/Results!$D$11))</f>
        <v/>
      </c>
      <c r="I141" s="10" t="str">
        <f aca="false">IF(OR(A141="",D141="not in list"),"",IF(Results!$D$11=0,0,(SUMIF('Current trees'!$D$2:$D$501,D141,'Current trees'!$F$2:$F$501)+SUMIF('Planting plan'!$F$2:$F$201,D141,'Planting plan'!$H$2:$H$201))/Results!$D$11))</f>
        <v/>
      </c>
      <c r="J141" s="10" t="str">
        <f aca="false">IF(A141="","",IF(Results!$C$11=0,0,SUMIF('Current trees'!$C$2:$C$501,C141,'Current trees'!$B$2:$B$501)/Results!$C$11))</f>
        <v/>
      </c>
      <c r="K141" s="10" t="str">
        <f aca="false">IF(OR(A141="",D141="not in list"),"",IF(Results!$C$11=0,0,SUMIF('Current trees'!$D$2:$D$501,D141,'Current trees'!$B$2:$B$501)/Results!$C$11))</f>
        <v/>
      </c>
      <c r="L141" s="9" t="str">
        <f aca="false">IF(AND(A141="",B141=""),"",IF(A141="","Species name missing: these trees are not counted",IF(A141&lt;&gt;TRIM(A141),"Extra spaces in the species name: remove them",IF(OR(B141="",AND(B141&lt;&gt;"",IFERROR(OR(NOT(ISNUMBER(B141)),B141&lt;0,B141&lt;&gt;INT(B141)),TRUE()))),"Number of trees must be a whole number, 0 or more",IF(D141="not in list","Genus not in 'Genus–family list': add it",IF(COUNTIF($A$2:$A$501,A141)&gt;1,"Species listed more than once: combine the rows",IF(N(F141)&lt;0,"More trees removed than exist: check the planting plan","")))))))</f>
        <v/>
      </c>
    </row>
    <row r="142" customFormat="false" ht="15" hidden="false" customHeight="true" outlineLevel="0" collapsed="false">
      <c r="A142" s="7"/>
      <c r="B142" s="8"/>
      <c r="C142" s="9" t="str">
        <f aca="false">IF(A142="","",IFERROR(LEFT(TRIM(A142),FIND(" ",TRIM(A142))-1),TRIM(A142)))</f>
        <v/>
      </c>
      <c r="D142" s="9" t="str">
        <f aca="false">IF(A142="","",IFERROR(VLOOKUP(C142,'Genus–family list'!$A$2:$B$400,2,FALSE()),"not in list"))</f>
        <v/>
      </c>
      <c r="E142" s="10" t="str">
        <f aca="false">IF(A142="","",IF(Results!$C$11=0,0,B142/Results!$C$11))</f>
        <v/>
      </c>
      <c r="F142" s="11" t="str">
        <f aca="false">IF(A142="","",B142+SUMIF('Planting plan'!$A$2:$A$201,A142,'Planting plan'!$B$2:$B$201)-SUMIF('Planting plan'!$A$2:$A$201,A142,'Planting plan'!$C$2:$C$201))</f>
        <v/>
      </c>
      <c r="G142" s="10" t="str">
        <f aca="false">IF(A142="","",IF(Results!$D$11=0,0,F142/Results!$D$11))</f>
        <v/>
      </c>
      <c r="H142" s="10" t="str">
        <f aca="false">IF(A142="","",IF(Results!$D$11=0,0,(SUMIF('Current trees'!$C$2:$C$501,C142,'Current trees'!$F$2:$F$501)+SUMIF('Planting plan'!$E$2:$E$201,C142,'Planting plan'!$H$2:$H$201))/Results!$D$11))</f>
        <v/>
      </c>
      <c r="I142" s="10" t="str">
        <f aca="false">IF(OR(A142="",D142="not in list"),"",IF(Results!$D$11=0,0,(SUMIF('Current trees'!$D$2:$D$501,D142,'Current trees'!$F$2:$F$501)+SUMIF('Planting plan'!$F$2:$F$201,D142,'Planting plan'!$H$2:$H$201))/Results!$D$11))</f>
        <v/>
      </c>
      <c r="J142" s="10" t="str">
        <f aca="false">IF(A142="","",IF(Results!$C$11=0,0,SUMIF('Current trees'!$C$2:$C$501,C142,'Current trees'!$B$2:$B$501)/Results!$C$11))</f>
        <v/>
      </c>
      <c r="K142" s="10" t="str">
        <f aca="false">IF(OR(A142="",D142="not in list"),"",IF(Results!$C$11=0,0,SUMIF('Current trees'!$D$2:$D$501,D142,'Current trees'!$B$2:$B$501)/Results!$C$11))</f>
        <v/>
      </c>
      <c r="L142" s="9" t="str">
        <f aca="false">IF(AND(A142="",B142=""),"",IF(A142="","Species name missing: these trees are not counted",IF(A142&lt;&gt;TRIM(A142),"Extra spaces in the species name: remove them",IF(OR(B142="",AND(B142&lt;&gt;"",IFERROR(OR(NOT(ISNUMBER(B142)),B142&lt;0,B142&lt;&gt;INT(B142)),TRUE()))),"Number of trees must be a whole number, 0 or more",IF(D142="not in list","Genus not in 'Genus–family list': add it",IF(COUNTIF($A$2:$A$501,A142)&gt;1,"Species listed more than once: combine the rows",IF(N(F142)&lt;0,"More trees removed than exist: check the planting plan","")))))))</f>
        <v/>
      </c>
    </row>
    <row r="143" customFormat="false" ht="15" hidden="false" customHeight="true" outlineLevel="0" collapsed="false">
      <c r="A143" s="7"/>
      <c r="B143" s="8"/>
      <c r="C143" s="9" t="str">
        <f aca="false">IF(A143="","",IFERROR(LEFT(TRIM(A143),FIND(" ",TRIM(A143))-1),TRIM(A143)))</f>
        <v/>
      </c>
      <c r="D143" s="9" t="str">
        <f aca="false">IF(A143="","",IFERROR(VLOOKUP(C143,'Genus–family list'!$A$2:$B$400,2,FALSE()),"not in list"))</f>
        <v/>
      </c>
      <c r="E143" s="10" t="str">
        <f aca="false">IF(A143="","",IF(Results!$C$11=0,0,B143/Results!$C$11))</f>
        <v/>
      </c>
      <c r="F143" s="11" t="str">
        <f aca="false">IF(A143="","",B143+SUMIF('Planting plan'!$A$2:$A$201,A143,'Planting plan'!$B$2:$B$201)-SUMIF('Planting plan'!$A$2:$A$201,A143,'Planting plan'!$C$2:$C$201))</f>
        <v/>
      </c>
      <c r="G143" s="10" t="str">
        <f aca="false">IF(A143="","",IF(Results!$D$11=0,0,F143/Results!$D$11))</f>
        <v/>
      </c>
      <c r="H143" s="10" t="str">
        <f aca="false">IF(A143="","",IF(Results!$D$11=0,0,(SUMIF('Current trees'!$C$2:$C$501,C143,'Current trees'!$F$2:$F$501)+SUMIF('Planting plan'!$E$2:$E$201,C143,'Planting plan'!$H$2:$H$201))/Results!$D$11))</f>
        <v/>
      </c>
      <c r="I143" s="10" t="str">
        <f aca="false">IF(OR(A143="",D143="not in list"),"",IF(Results!$D$11=0,0,(SUMIF('Current trees'!$D$2:$D$501,D143,'Current trees'!$F$2:$F$501)+SUMIF('Planting plan'!$F$2:$F$201,D143,'Planting plan'!$H$2:$H$201))/Results!$D$11))</f>
        <v/>
      </c>
      <c r="J143" s="10" t="str">
        <f aca="false">IF(A143="","",IF(Results!$C$11=0,0,SUMIF('Current trees'!$C$2:$C$501,C143,'Current trees'!$B$2:$B$501)/Results!$C$11))</f>
        <v/>
      </c>
      <c r="K143" s="10" t="str">
        <f aca="false">IF(OR(A143="",D143="not in list"),"",IF(Results!$C$11=0,0,SUMIF('Current trees'!$D$2:$D$501,D143,'Current trees'!$B$2:$B$501)/Results!$C$11))</f>
        <v/>
      </c>
      <c r="L143" s="9" t="str">
        <f aca="false">IF(AND(A143="",B143=""),"",IF(A143="","Species name missing: these trees are not counted",IF(A143&lt;&gt;TRIM(A143),"Extra spaces in the species name: remove them",IF(OR(B143="",AND(B143&lt;&gt;"",IFERROR(OR(NOT(ISNUMBER(B143)),B143&lt;0,B143&lt;&gt;INT(B143)),TRUE()))),"Number of trees must be a whole number, 0 or more",IF(D143="not in list","Genus not in 'Genus–family list': add it",IF(COUNTIF($A$2:$A$501,A143)&gt;1,"Species listed more than once: combine the rows",IF(N(F143)&lt;0,"More trees removed than exist: check the planting plan","")))))))</f>
        <v/>
      </c>
    </row>
    <row r="144" customFormat="false" ht="15" hidden="false" customHeight="true" outlineLevel="0" collapsed="false">
      <c r="A144" s="7"/>
      <c r="B144" s="8"/>
      <c r="C144" s="9" t="str">
        <f aca="false">IF(A144="","",IFERROR(LEFT(TRIM(A144),FIND(" ",TRIM(A144))-1),TRIM(A144)))</f>
        <v/>
      </c>
      <c r="D144" s="9" t="str">
        <f aca="false">IF(A144="","",IFERROR(VLOOKUP(C144,'Genus–family list'!$A$2:$B$400,2,FALSE()),"not in list"))</f>
        <v/>
      </c>
      <c r="E144" s="10" t="str">
        <f aca="false">IF(A144="","",IF(Results!$C$11=0,0,B144/Results!$C$11))</f>
        <v/>
      </c>
      <c r="F144" s="11" t="str">
        <f aca="false">IF(A144="","",B144+SUMIF('Planting plan'!$A$2:$A$201,A144,'Planting plan'!$B$2:$B$201)-SUMIF('Planting plan'!$A$2:$A$201,A144,'Planting plan'!$C$2:$C$201))</f>
        <v/>
      </c>
      <c r="G144" s="10" t="str">
        <f aca="false">IF(A144="","",IF(Results!$D$11=0,0,F144/Results!$D$11))</f>
        <v/>
      </c>
      <c r="H144" s="10" t="str">
        <f aca="false">IF(A144="","",IF(Results!$D$11=0,0,(SUMIF('Current trees'!$C$2:$C$501,C144,'Current trees'!$F$2:$F$501)+SUMIF('Planting plan'!$E$2:$E$201,C144,'Planting plan'!$H$2:$H$201))/Results!$D$11))</f>
        <v/>
      </c>
      <c r="I144" s="10" t="str">
        <f aca="false">IF(OR(A144="",D144="not in list"),"",IF(Results!$D$11=0,0,(SUMIF('Current trees'!$D$2:$D$501,D144,'Current trees'!$F$2:$F$501)+SUMIF('Planting plan'!$F$2:$F$201,D144,'Planting plan'!$H$2:$H$201))/Results!$D$11))</f>
        <v/>
      </c>
      <c r="J144" s="10" t="str">
        <f aca="false">IF(A144="","",IF(Results!$C$11=0,0,SUMIF('Current trees'!$C$2:$C$501,C144,'Current trees'!$B$2:$B$501)/Results!$C$11))</f>
        <v/>
      </c>
      <c r="K144" s="10" t="str">
        <f aca="false">IF(OR(A144="",D144="not in list"),"",IF(Results!$C$11=0,0,SUMIF('Current trees'!$D$2:$D$501,D144,'Current trees'!$B$2:$B$501)/Results!$C$11))</f>
        <v/>
      </c>
      <c r="L144" s="9" t="str">
        <f aca="false">IF(AND(A144="",B144=""),"",IF(A144="","Species name missing: these trees are not counted",IF(A144&lt;&gt;TRIM(A144),"Extra spaces in the species name: remove them",IF(OR(B144="",AND(B144&lt;&gt;"",IFERROR(OR(NOT(ISNUMBER(B144)),B144&lt;0,B144&lt;&gt;INT(B144)),TRUE()))),"Number of trees must be a whole number, 0 or more",IF(D144="not in list","Genus not in 'Genus–family list': add it",IF(COUNTIF($A$2:$A$501,A144)&gt;1,"Species listed more than once: combine the rows",IF(N(F144)&lt;0,"More trees removed than exist: check the planting plan","")))))))</f>
        <v/>
      </c>
    </row>
    <row r="145" customFormat="false" ht="15" hidden="false" customHeight="true" outlineLevel="0" collapsed="false">
      <c r="A145" s="7"/>
      <c r="B145" s="8"/>
      <c r="C145" s="9" t="str">
        <f aca="false">IF(A145="","",IFERROR(LEFT(TRIM(A145),FIND(" ",TRIM(A145))-1),TRIM(A145)))</f>
        <v/>
      </c>
      <c r="D145" s="9" t="str">
        <f aca="false">IF(A145="","",IFERROR(VLOOKUP(C145,'Genus–family list'!$A$2:$B$400,2,FALSE()),"not in list"))</f>
        <v/>
      </c>
      <c r="E145" s="10" t="str">
        <f aca="false">IF(A145="","",IF(Results!$C$11=0,0,B145/Results!$C$11))</f>
        <v/>
      </c>
      <c r="F145" s="11" t="str">
        <f aca="false">IF(A145="","",B145+SUMIF('Planting plan'!$A$2:$A$201,A145,'Planting plan'!$B$2:$B$201)-SUMIF('Planting plan'!$A$2:$A$201,A145,'Planting plan'!$C$2:$C$201))</f>
        <v/>
      </c>
      <c r="G145" s="10" t="str">
        <f aca="false">IF(A145="","",IF(Results!$D$11=0,0,F145/Results!$D$11))</f>
        <v/>
      </c>
      <c r="H145" s="10" t="str">
        <f aca="false">IF(A145="","",IF(Results!$D$11=0,0,(SUMIF('Current trees'!$C$2:$C$501,C145,'Current trees'!$F$2:$F$501)+SUMIF('Planting plan'!$E$2:$E$201,C145,'Planting plan'!$H$2:$H$201))/Results!$D$11))</f>
        <v/>
      </c>
      <c r="I145" s="10" t="str">
        <f aca="false">IF(OR(A145="",D145="not in list"),"",IF(Results!$D$11=0,0,(SUMIF('Current trees'!$D$2:$D$501,D145,'Current trees'!$F$2:$F$501)+SUMIF('Planting plan'!$F$2:$F$201,D145,'Planting plan'!$H$2:$H$201))/Results!$D$11))</f>
        <v/>
      </c>
      <c r="J145" s="10" t="str">
        <f aca="false">IF(A145="","",IF(Results!$C$11=0,0,SUMIF('Current trees'!$C$2:$C$501,C145,'Current trees'!$B$2:$B$501)/Results!$C$11))</f>
        <v/>
      </c>
      <c r="K145" s="10" t="str">
        <f aca="false">IF(OR(A145="",D145="not in list"),"",IF(Results!$C$11=0,0,SUMIF('Current trees'!$D$2:$D$501,D145,'Current trees'!$B$2:$B$501)/Results!$C$11))</f>
        <v/>
      </c>
      <c r="L145" s="9" t="str">
        <f aca="false">IF(AND(A145="",B145=""),"",IF(A145="","Species name missing: these trees are not counted",IF(A145&lt;&gt;TRIM(A145),"Extra spaces in the species name: remove them",IF(OR(B145="",AND(B145&lt;&gt;"",IFERROR(OR(NOT(ISNUMBER(B145)),B145&lt;0,B145&lt;&gt;INT(B145)),TRUE()))),"Number of trees must be a whole number, 0 or more",IF(D145="not in list","Genus not in 'Genus–family list': add it",IF(COUNTIF($A$2:$A$501,A145)&gt;1,"Species listed more than once: combine the rows",IF(N(F145)&lt;0,"More trees removed than exist: check the planting plan","")))))))</f>
        <v/>
      </c>
    </row>
    <row r="146" customFormat="false" ht="15" hidden="false" customHeight="true" outlineLevel="0" collapsed="false">
      <c r="A146" s="7"/>
      <c r="B146" s="8"/>
      <c r="C146" s="9" t="str">
        <f aca="false">IF(A146="","",IFERROR(LEFT(TRIM(A146),FIND(" ",TRIM(A146))-1),TRIM(A146)))</f>
        <v/>
      </c>
      <c r="D146" s="9" t="str">
        <f aca="false">IF(A146="","",IFERROR(VLOOKUP(C146,'Genus–family list'!$A$2:$B$400,2,FALSE()),"not in list"))</f>
        <v/>
      </c>
      <c r="E146" s="10" t="str">
        <f aca="false">IF(A146="","",IF(Results!$C$11=0,0,B146/Results!$C$11))</f>
        <v/>
      </c>
      <c r="F146" s="11" t="str">
        <f aca="false">IF(A146="","",B146+SUMIF('Planting plan'!$A$2:$A$201,A146,'Planting plan'!$B$2:$B$201)-SUMIF('Planting plan'!$A$2:$A$201,A146,'Planting plan'!$C$2:$C$201))</f>
        <v/>
      </c>
      <c r="G146" s="10" t="str">
        <f aca="false">IF(A146="","",IF(Results!$D$11=0,0,F146/Results!$D$11))</f>
        <v/>
      </c>
      <c r="H146" s="10" t="str">
        <f aca="false">IF(A146="","",IF(Results!$D$11=0,0,(SUMIF('Current trees'!$C$2:$C$501,C146,'Current trees'!$F$2:$F$501)+SUMIF('Planting plan'!$E$2:$E$201,C146,'Planting plan'!$H$2:$H$201))/Results!$D$11))</f>
        <v/>
      </c>
      <c r="I146" s="10" t="str">
        <f aca="false">IF(OR(A146="",D146="not in list"),"",IF(Results!$D$11=0,0,(SUMIF('Current trees'!$D$2:$D$501,D146,'Current trees'!$F$2:$F$501)+SUMIF('Planting plan'!$F$2:$F$201,D146,'Planting plan'!$H$2:$H$201))/Results!$D$11))</f>
        <v/>
      </c>
      <c r="J146" s="10" t="str">
        <f aca="false">IF(A146="","",IF(Results!$C$11=0,0,SUMIF('Current trees'!$C$2:$C$501,C146,'Current trees'!$B$2:$B$501)/Results!$C$11))</f>
        <v/>
      </c>
      <c r="K146" s="10" t="str">
        <f aca="false">IF(OR(A146="",D146="not in list"),"",IF(Results!$C$11=0,0,SUMIF('Current trees'!$D$2:$D$501,D146,'Current trees'!$B$2:$B$501)/Results!$C$11))</f>
        <v/>
      </c>
      <c r="L146" s="9" t="str">
        <f aca="false">IF(AND(A146="",B146=""),"",IF(A146="","Species name missing: these trees are not counted",IF(A146&lt;&gt;TRIM(A146),"Extra spaces in the species name: remove them",IF(OR(B146="",AND(B146&lt;&gt;"",IFERROR(OR(NOT(ISNUMBER(B146)),B146&lt;0,B146&lt;&gt;INT(B146)),TRUE()))),"Number of trees must be a whole number, 0 or more",IF(D146="not in list","Genus not in 'Genus–family list': add it",IF(COUNTIF($A$2:$A$501,A146)&gt;1,"Species listed more than once: combine the rows",IF(N(F146)&lt;0,"More trees removed than exist: check the planting plan","")))))))</f>
        <v/>
      </c>
    </row>
    <row r="147" customFormat="false" ht="15" hidden="false" customHeight="true" outlineLevel="0" collapsed="false">
      <c r="A147" s="7"/>
      <c r="B147" s="8"/>
      <c r="C147" s="9" t="str">
        <f aca="false">IF(A147="","",IFERROR(LEFT(TRIM(A147),FIND(" ",TRIM(A147))-1),TRIM(A147)))</f>
        <v/>
      </c>
      <c r="D147" s="9" t="str">
        <f aca="false">IF(A147="","",IFERROR(VLOOKUP(C147,'Genus–family list'!$A$2:$B$400,2,FALSE()),"not in list"))</f>
        <v/>
      </c>
      <c r="E147" s="10" t="str">
        <f aca="false">IF(A147="","",IF(Results!$C$11=0,0,B147/Results!$C$11))</f>
        <v/>
      </c>
      <c r="F147" s="11" t="str">
        <f aca="false">IF(A147="","",B147+SUMIF('Planting plan'!$A$2:$A$201,A147,'Planting plan'!$B$2:$B$201)-SUMIF('Planting plan'!$A$2:$A$201,A147,'Planting plan'!$C$2:$C$201))</f>
        <v/>
      </c>
      <c r="G147" s="10" t="str">
        <f aca="false">IF(A147="","",IF(Results!$D$11=0,0,F147/Results!$D$11))</f>
        <v/>
      </c>
      <c r="H147" s="10" t="str">
        <f aca="false">IF(A147="","",IF(Results!$D$11=0,0,(SUMIF('Current trees'!$C$2:$C$501,C147,'Current trees'!$F$2:$F$501)+SUMIF('Planting plan'!$E$2:$E$201,C147,'Planting plan'!$H$2:$H$201))/Results!$D$11))</f>
        <v/>
      </c>
      <c r="I147" s="10" t="str">
        <f aca="false">IF(OR(A147="",D147="not in list"),"",IF(Results!$D$11=0,0,(SUMIF('Current trees'!$D$2:$D$501,D147,'Current trees'!$F$2:$F$501)+SUMIF('Planting plan'!$F$2:$F$201,D147,'Planting plan'!$H$2:$H$201))/Results!$D$11))</f>
        <v/>
      </c>
      <c r="J147" s="10" t="str">
        <f aca="false">IF(A147="","",IF(Results!$C$11=0,0,SUMIF('Current trees'!$C$2:$C$501,C147,'Current trees'!$B$2:$B$501)/Results!$C$11))</f>
        <v/>
      </c>
      <c r="K147" s="10" t="str">
        <f aca="false">IF(OR(A147="",D147="not in list"),"",IF(Results!$C$11=0,0,SUMIF('Current trees'!$D$2:$D$501,D147,'Current trees'!$B$2:$B$501)/Results!$C$11))</f>
        <v/>
      </c>
      <c r="L147" s="9" t="str">
        <f aca="false">IF(AND(A147="",B147=""),"",IF(A147="","Species name missing: these trees are not counted",IF(A147&lt;&gt;TRIM(A147),"Extra spaces in the species name: remove them",IF(OR(B147="",AND(B147&lt;&gt;"",IFERROR(OR(NOT(ISNUMBER(B147)),B147&lt;0,B147&lt;&gt;INT(B147)),TRUE()))),"Number of trees must be a whole number, 0 or more",IF(D147="not in list","Genus not in 'Genus–family list': add it",IF(COUNTIF($A$2:$A$501,A147)&gt;1,"Species listed more than once: combine the rows",IF(N(F147)&lt;0,"More trees removed than exist: check the planting plan","")))))))</f>
        <v/>
      </c>
    </row>
    <row r="148" customFormat="false" ht="15" hidden="false" customHeight="true" outlineLevel="0" collapsed="false">
      <c r="A148" s="7"/>
      <c r="B148" s="8"/>
      <c r="C148" s="9" t="str">
        <f aca="false">IF(A148="","",IFERROR(LEFT(TRIM(A148),FIND(" ",TRIM(A148))-1),TRIM(A148)))</f>
        <v/>
      </c>
      <c r="D148" s="9" t="str">
        <f aca="false">IF(A148="","",IFERROR(VLOOKUP(C148,'Genus–family list'!$A$2:$B$400,2,FALSE()),"not in list"))</f>
        <v/>
      </c>
      <c r="E148" s="10" t="str">
        <f aca="false">IF(A148="","",IF(Results!$C$11=0,0,B148/Results!$C$11))</f>
        <v/>
      </c>
      <c r="F148" s="11" t="str">
        <f aca="false">IF(A148="","",B148+SUMIF('Planting plan'!$A$2:$A$201,A148,'Planting plan'!$B$2:$B$201)-SUMIF('Planting plan'!$A$2:$A$201,A148,'Planting plan'!$C$2:$C$201))</f>
        <v/>
      </c>
      <c r="G148" s="10" t="str">
        <f aca="false">IF(A148="","",IF(Results!$D$11=0,0,F148/Results!$D$11))</f>
        <v/>
      </c>
      <c r="H148" s="10" t="str">
        <f aca="false">IF(A148="","",IF(Results!$D$11=0,0,(SUMIF('Current trees'!$C$2:$C$501,C148,'Current trees'!$F$2:$F$501)+SUMIF('Planting plan'!$E$2:$E$201,C148,'Planting plan'!$H$2:$H$201))/Results!$D$11))</f>
        <v/>
      </c>
      <c r="I148" s="10" t="str">
        <f aca="false">IF(OR(A148="",D148="not in list"),"",IF(Results!$D$11=0,0,(SUMIF('Current trees'!$D$2:$D$501,D148,'Current trees'!$F$2:$F$501)+SUMIF('Planting plan'!$F$2:$F$201,D148,'Planting plan'!$H$2:$H$201))/Results!$D$11))</f>
        <v/>
      </c>
      <c r="J148" s="10" t="str">
        <f aca="false">IF(A148="","",IF(Results!$C$11=0,0,SUMIF('Current trees'!$C$2:$C$501,C148,'Current trees'!$B$2:$B$501)/Results!$C$11))</f>
        <v/>
      </c>
      <c r="K148" s="10" t="str">
        <f aca="false">IF(OR(A148="",D148="not in list"),"",IF(Results!$C$11=0,0,SUMIF('Current trees'!$D$2:$D$501,D148,'Current trees'!$B$2:$B$501)/Results!$C$11))</f>
        <v/>
      </c>
      <c r="L148" s="9" t="str">
        <f aca="false">IF(AND(A148="",B148=""),"",IF(A148="","Species name missing: these trees are not counted",IF(A148&lt;&gt;TRIM(A148),"Extra spaces in the species name: remove them",IF(OR(B148="",AND(B148&lt;&gt;"",IFERROR(OR(NOT(ISNUMBER(B148)),B148&lt;0,B148&lt;&gt;INT(B148)),TRUE()))),"Number of trees must be a whole number, 0 or more",IF(D148="not in list","Genus not in 'Genus–family list': add it",IF(COUNTIF($A$2:$A$501,A148)&gt;1,"Species listed more than once: combine the rows",IF(N(F148)&lt;0,"More trees removed than exist: check the planting plan","")))))))</f>
        <v/>
      </c>
    </row>
    <row r="149" customFormat="false" ht="15" hidden="false" customHeight="true" outlineLevel="0" collapsed="false">
      <c r="A149" s="7"/>
      <c r="B149" s="8"/>
      <c r="C149" s="9" t="str">
        <f aca="false">IF(A149="","",IFERROR(LEFT(TRIM(A149),FIND(" ",TRIM(A149))-1),TRIM(A149)))</f>
        <v/>
      </c>
      <c r="D149" s="9" t="str">
        <f aca="false">IF(A149="","",IFERROR(VLOOKUP(C149,'Genus–family list'!$A$2:$B$400,2,FALSE()),"not in list"))</f>
        <v/>
      </c>
      <c r="E149" s="10" t="str">
        <f aca="false">IF(A149="","",IF(Results!$C$11=0,0,B149/Results!$C$11))</f>
        <v/>
      </c>
      <c r="F149" s="11" t="str">
        <f aca="false">IF(A149="","",B149+SUMIF('Planting plan'!$A$2:$A$201,A149,'Planting plan'!$B$2:$B$201)-SUMIF('Planting plan'!$A$2:$A$201,A149,'Planting plan'!$C$2:$C$201))</f>
        <v/>
      </c>
      <c r="G149" s="10" t="str">
        <f aca="false">IF(A149="","",IF(Results!$D$11=0,0,F149/Results!$D$11))</f>
        <v/>
      </c>
      <c r="H149" s="10" t="str">
        <f aca="false">IF(A149="","",IF(Results!$D$11=0,0,(SUMIF('Current trees'!$C$2:$C$501,C149,'Current trees'!$F$2:$F$501)+SUMIF('Planting plan'!$E$2:$E$201,C149,'Planting plan'!$H$2:$H$201))/Results!$D$11))</f>
        <v/>
      </c>
      <c r="I149" s="10" t="str">
        <f aca="false">IF(OR(A149="",D149="not in list"),"",IF(Results!$D$11=0,0,(SUMIF('Current trees'!$D$2:$D$501,D149,'Current trees'!$F$2:$F$501)+SUMIF('Planting plan'!$F$2:$F$201,D149,'Planting plan'!$H$2:$H$201))/Results!$D$11))</f>
        <v/>
      </c>
      <c r="J149" s="10" t="str">
        <f aca="false">IF(A149="","",IF(Results!$C$11=0,0,SUMIF('Current trees'!$C$2:$C$501,C149,'Current trees'!$B$2:$B$501)/Results!$C$11))</f>
        <v/>
      </c>
      <c r="K149" s="10" t="str">
        <f aca="false">IF(OR(A149="",D149="not in list"),"",IF(Results!$C$11=0,0,SUMIF('Current trees'!$D$2:$D$501,D149,'Current trees'!$B$2:$B$501)/Results!$C$11))</f>
        <v/>
      </c>
      <c r="L149" s="9" t="str">
        <f aca="false">IF(AND(A149="",B149=""),"",IF(A149="","Species name missing: these trees are not counted",IF(A149&lt;&gt;TRIM(A149),"Extra spaces in the species name: remove them",IF(OR(B149="",AND(B149&lt;&gt;"",IFERROR(OR(NOT(ISNUMBER(B149)),B149&lt;0,B149&lt;&gt;INT(B149)),TRUE()))),"Number of trees must be a whole number, 0 or more",IF(D149="not in list","Genus not in 'Genus–family list': add it",IF(COUNTIF($A$2:$A$501,A149)&gt;1,"Species listed more than once: combine the rows",IF(N(F149)&lt;0,"More trees removed than exist: check the planting plan","")))))))</f>
        <v/>
      </c>
    </row>
    <row r="150" customFormat="false" ht="15" hidden="false" customHeight="true" outlineLevel="0" collapsed="false">
      <c r="A150" s="7"/>
      <c r="B150" s="8"/>
      <c r="C150" s="9" t="str">
        <f aca="false">IF(A150="","",IFERROR(LEFT(TRIM(A150),FIND(" ",TRIM(A150))-1),TRIM(A150)))</f>
        <v/>
      </c>
      <c r="D150" s="9" t="str">
        <f aca="false">IF(A150="","",IFERROR(VLOOKUP(C150,'Genus–family list'!$A$2:$B$400,2,FALSE()),"not in list"))</f>
        <v/>
      </c>
      <c r="E150" s="10" t="str">
        <f aca="false">IF(A150="","",IF(Results!$C$11=0,0,B150/Results!$C$11))</f>
        <v/>
      </c>
      <c r="F150" s="11" t="str">
        <f aca="false">IF(A150="","",B150+SUMIF('Planting plan'!$A$2:$A$201,A150,'Planting plan'!$B$2:$B$201)-SUMIF('Planting plan'!$A$2:$A$201,A150,'Planting plan'!$C$2:$C$201))</f>
        <v/>
      </c>
      <c r="G150" s="10" t="str">
        <f aca="false">IF(A150="","",IF(Results!$D$11=0,0,F150/Results!$D$11))</f>
        <v/>
      </c>
      <c r="H150" s="10" t="str">
        <f aca="false">IF(A150="","",IF(Results!$D$11=0,0,(SUMIF('Current trees'!$C$2:$C$501,C150,'Current trees'!$F$2:$F$501)+SUMIF('Planting plan'!$E$2:$E$201,C150,'Planting plan'!$H$2:$H$201))/Results!$D$11))</f>
        <v/>
      </c>
      <c r="I150" s="10" t="str">
        <f aca="false">IF(OR(A150="",D150="not in list"),"",IF(Results!$D$11=0,0,(SUMIF('Current trees'!$D$2:$D$501,D150,'Current trees'!$F$2:$F$501)+SUMIF('Planting plan'!$F$2:$F$201,D150,'Planting plan'!$H$2:$H$201))/Results!$D$11))</f>
        <v/>
      </c>
      <c r="J150" s="10" t="str">
        <f aca="false">IF(A150="","",IF(Results!$C$11=0,0,SUMIF('Current trees'!$C$2:$C$501,C150,'Current trees'!$B$2:$B$501)/Results!$C$11))</f>
        <v/>
      </c>
      <c r="K150" s="10" t="str">
        <f aca="false">IF(OR(A150="",D150="not in list"),"",IF(Results!$C$11=0,0,SUMIF('Current trees'!$D$2:$D$501,D150,'Current trees'!$B$2:$B$501)/Results!$C$11))</f>
        <v/>
      </c>
      <c r="L150" s="9" t="str">
        <f aca="false">IF(AND(A150="",B150=""),"",IF(A150="","Species name missing: these trees are not counted",IF(A150&lt;&gt;TRIM(A150),"Extra spaces in the species name: remove them",IF(OR(B150="",AND(B150&lt;&gt;"",IFERROR(OR(NOT(ISNUMBER(B150)),B150&lt;0,B150&lt;&gt;INT(B150)),TRUE()))),"Number of trees must be a whole number, 0 or more",IF(D150="not in list","Genus not in 'Genus–family list': add it",IF(COUNTIF($A$2:$A$501,A150)&gt;1,"Species listed more than once: combine the rows",IF(N(F150)&lt;0,"More trees removed than exist: check the planting plan","")))))))</f>
        <v/>
      </c>
    </row>
    <row r="151" customFormat="false" ht="15" hidden="false" customHeight="true" outlineLevel="0" collapsed="false">
      <c r="A151" s="7"/>
      <c r="B151" s="8"/>
      <c r="C151" s="9" t="str">
        <f aca="false">IF(A151="","",IFERROR(LEFT(TRIM(A151),FIND(" ",TRIM(A151))-1),TRIM(A151)))</f>
        <v/>
      </c>
      <c r="D151" s="9" t="str">
        <f aca="false">IF(A151="","",IFERROR(VLOOKUP(C151,'Genus–family list'!$A$2:$B$400,2,FALSE()),"not in list"))</f>
        <v/>
      </c>
      <c r="E151" s="10" t="str">
        <f aca="false">IF(A151="","",IF(Results!$C$11=0,0,B151/Results!$C$11))</f>
        <v/>
      </c>
      <c r="F151" s="11" t="str">
        <f aca="false">IF(A151="","",B151+SUMIF('Planting plan'!$A$2:$A$201,A151,'Planting plan'!$B$2:$B$201)-SUMIF('Planting plan'!$A$2:$A$201,A151,'Planting plan'!$C$2:$C$201))</f>
        <v/>
      </c>
      <c r="G151" s="10" t="str">
        <f aca="false">IF(A151="","",IF(Results!$D$11=0,0,F151/Results!$D$11))</f>
        <v/>
      </c>
      <c r="H151" s="10" t="str">
        <f aca="false">IF(A151="","",IF(Results!$D$11=0,0,(SUMIF('Current trees'!$C$2:$C$501,C151,'Current trees'!$F$2:$F$501)+SUMIF('Planting plan'!$E$2:$E$201,C151,'Planting plan'!$H$2:$H$201))/Results!$D$11))</f>
        <v/>
      </c>
      <c r="I151" s="10" t="str">
        <f aca="false">IF(OR(A151="",D151="not in list"),"",IF(Results!$D$11=0,0,(SUMIF('Current trees'!$D$2:$D$501,D151,'Current trees'!$F$2:$F$501)+SUMIF('Planting plan'!$F$2:$F$201,D151,'Planting plan'!$H$2:$H$201))/Results!$D$11))</f>
        <v/>
      </c>
      <c r="J151" s="10" t="str">
        <f aca="false">IF(A151="","",IF(Results!$C$11=0,0,SUMIF('Current trees'!$C$2:$C$501,C151,'Current trees'!$B$2:$B$501)/Results!$C$11))</f>
        <v/>
      </c>
      <c r="K151" s="10" t="str">
        <f aca="false">IF(OR(A151="",D151="not in list"),"",IF(Results!$C$11=0,0,SUMIF('Current trees'!$D$2:$D$501,D151,'Current trees'!$B$2:$B$501)/Results!$C$11))</f>
        <v/>
      </c>
      <c r="L151" s="9" t="str">
        <f aca="false">IF(AND(A151="",B151=""),"",IF(A151="","Species name missing: these trees are not counted",IF(A151&lt;&gt;TRIM(A151),"Extra spaces in the species name: remove them",IF(OR(B151="",AND(B151&lt;&gt;"",IFERROR(OR(NOT(ISNUMBER(B151)),B151&lt;0,B151&lt;&gt;INT(B151)),TRUE()))),"Number of trees must be a whole number, 0 or more",IF(D151="not in list","Genus not in 'Genus–family list': add it",IF(COUNTIF($A$2:$A$501,A151)&gt;1,"Species listed more than once: combine the rows",IF(N(F151)&lt;0,"More trees removed than exist: check the planting plan","")))))))</f>
        <v/>
      </c>
    </row>
    <row r="152" customFormat="false" ht="15" hidden="false" customHeight="true" outlineLevel="0" collapsed="false">
      <c r="A152" s="7"/>
      <c r="B152" s="8"/>
      <c r="C152" s="9" t="str">
        <f aca="false">IF(A152="","",IFERROR(LEFT(TRIM(A152),FIND(" ",TRIM(A152))-1),TRIM(A152)))</f>
        <v/>
      </c>
      <c r="D152" s="9" t="str">
        <f aca="false">IF(A152="","",IFERROR(VLOOKUP(C152,'Genus–family list'!$A$2:$B$400,2,FALSE()),"not in list"))</f>
        <v/>
      </c>
      <c r="E152" s="10" t="str">
        <f aca="false">IF(A152="","",IF(Results!$C$11=0,0,B152/Results!$C$11))</f>
        <v/>
      </c>
      <c r="F152" s="11" t="str">
        <f aca="false">IF(A152="","",B152+SUMIF('Planting plan'!$A$2:$A$201,A152,'Planting plan'!$B$2:$B$201)-SUMIF('Planting plan'!$A$2:$A$201,A152,'Planting plan'!$C$2:$C$201))</f>
        <v/>
      </c>
      <c r="G152" s="10" t="str">
        <f aca="false">IF(A152="","",IF(Results!$D$11=0,0,F152/Results!$D$11))</f>
        <v/>
      </c>
      <c r="H152" s="10" t="str">
        <f aca="false">IF(A152="","",IF(Results!$D$11=0,0,(SUMIF('Current trees'!$C$2:$C$501,C152,'Current trees'!$F$2:$F$501)+SUMIF('Planting plan'!$E$2:$E$201,C152,'Planting plan'!$H$2:$H$201))/Results!$D$11))</f>
        <v/>
      </c>
      <c r="I152" s="10" t="str">
        <f aca="false">IF(OR(A152="",D152="not in list"),"",IF(Results!$D$11=0,0,(SUMIF('Current trees'!$D$2:$D$501,D152,'Current trees'!$F$2:$F$501)+SUMIF('Planting plan'!$F$2:$F$201,D152,'Planting plan'!$H$2:$H$201))/Results!$D$11))</f>
        <v/>
      </c>
      <c r="J152" s="10" t="str">
        <f aca="false">IF(A152="","",IF(Results!$C$11=0,0,SUMIF('Current trees'!$C$2:$C$501,C152,'Current trees'!$B$2:$B$501)/Results!$C$11))</f>
        <v/>
      </c>
      <c r="K152" s="10" t="str">
        <f aca="false">IF(OR(A152="",D152="not in list"),"",IF(Results!$C$11=0,0,SUMIF('Current trees'!$D$2:$D$501,D152,'Current trees'!$B$2:$B$501)/Results!$C$11))</f>
        <v/>
      </c>
      <c r="L152" s="9" t="str">
        <f aca="false">IF(AND(A152="",B152=""),"",IF(A152="","Species name missing: these trees are not counted",IF(A152&lt;&gt;TRIM(A152),"Extra spaces in the species name: remove them",IF(OR(B152="",AND(B152&lt;&gt;"",IFERROR(OR(NOT(ISNUMBER(B152)),B152&lt;0,B152&lt;&gt;INT(B152)),TRUE()))),"Number of trees must be a whole number, 0 or more",IF(D152="not in list","Genus not in 'Genus–family list': add it",IF(COUNTIF($A$2:$A$501,A152)&gt;1,"Species listed more than once: combine the rows",IF(N(F152)&lt;0,"More trees removed than exist: check the planting plan","")))))))</f>
        <v/>
      </c>
    </row>
    <row r="153" customFormat="false" ht="15" hidden="false" customHeight="true" outlineLevel="0" collapsed="false">
      <c r="A153" s="7"/>
      <c r="B153" s="8"/>
      <c r="C153" s="9" t="str">
        <f aca="false">IF(A153="","",IFERROR(LEFT(TRIM(A153),FIND(" ",TRIM(A153))-1),TRIM(A153)))</f>
        <v/>
      </c>
      <c r="D153" s="9" t="str">
        <f aca="false">IF(A153="","",IFERROR(VLOOKUP(C153,'Genus–family list'!$A$2:$B$400,2,FALSE()),"not in list"))</f>
        <v/>
      </c>
      <c r="E153" s="10" t="str">
        <f aca="false">IF(A153="","",IF(Results!$C$11=0,0,B153/Results!$C$11))</f>
        <v/>
      </c>
      <c r="F153" s="11" t="str">
        <f aca="false">IF(A153="","",B153+SUMIF('Planting plan'!$A$2:$A$201,A153,'Planting plan'!$B$2:$B$201)-SUMIF('Planting plan'!$A$2:$A$201,A153,'Planting plan'!$C$2:$C$201))</f>
        <v/>
      </c>
      <c r="G153" s="10" t="str">
        <f aca="false">IF(A153="","",IF(Results!$D$11=0,0,F153/Results!$D$11))</f>
        <v/>
      </c>
      <c r="H153" s="10" t="str">
        <f aca="false">IF(A153="","",IF(Results!$D$11=0,0,(SUMIF('Current trees'!$C$2:$C$501,C153,'Current trees'!$F$2:$F$501)+SUMIF('Planting plan'!$E$2:$E$201,C153,'Planting plan'!$H$2:$H$201))/Results!$D$11))</f>
        <v/>
      </c>
      <c r="I153" s="10" t="str">
        <f aca="false">IF(OR(A153="",D153="not in list"),"",IF(Results!$D$11=0,0,(SUMIF('Current trees'!$D$2:$D$501,D153,'Current trees'!$F$2:$F$501)+SUMIF('Planting plan'!$F$2:$F$201,D153,'Planting plan'!$H$2:$H$201))/Results!$D$11))</f>
        <v/>
      </c>
      <c r="J153" s="10" t="str">
        <f aca="false">IF(A153="","",IF(Results!$C$11=0,0,SUMIF('Current trees'!$C$2:$C$501,C153,'Current trees'!$B$2:$B$501)/Results!$C$11))</f>
        <v/>
      </c>
      <c r="K153" s="10" t="str">
        <f aca="false">IF(OR(A153="",D153="not in list"),"",IF(Results!$C$11=0,0,SUMIF('Current trees'!$D$2:$D$501,D153,'Current trees'!$B$2:$B$501)/Results!$C$11))</f>
        <v/>
      </c>
      <c r="L153" s="9" t="str">
        <f aca="false">IF(AND(A153="",B153=""),"",IF(A153="","Species name missing: these trees are not counted",IF(A153&lt;&gt;TRIM(A153),"Extra spaces in the species name: remove them",IF(OR(B153="",AND(B153&lt;&gt;"",IFERROR(OR(NOT(ISNUMBER(B153)),B153&lt;0,B153&lt;&gt;INT(B153)),TRUE()))),"Number of trees must be a whole number, 0 or more",IF(D153="not in list","Genus not in 'Genus–family list': add it",IF(COUNTIF($A$2:$A$501,A153)&gt;1,"Species listed more than once: combine the rows",IF(N(F153)&lt;0,"More trees removed than exist: check the planting plan","")))))))</f>
        <v/>
      </c>
    </row>
    <row r="154" customFormat="false" ht="15" hidden="false" customHeight="true" outlineLevel="0" collapsed="false">
      <c r="A154" s="7"/>
      <c r="B154" s="8"/>
      <c r="C154" s="9" t="str">
        <f aca="false">IF(A154="","",IFERROR(LEFT(TRIM(A154),FIND(" ",TRIM(A154))-1),TRIM(A154)))</f>
        <v/>
      </c>
      <c r="D154" s="9" t="str">
        <f aca="false">IF(A154="","",IFERROR(VLOOKUP(C154,'Genus–family list'!$A$2:$B$400,2,FALSE()),"not in list"))</f>
        <v/>
      </c>
      <c r="E154" s="10" t="str">
        <f aca="false">IF(A154="","",IF(Results!$C$11=0,0,B154/Results!$C$11))</f>
        <v/>
      </c>
      <c r="F154" s="11" t="str">
        <f aca="false">IF(A154="","",B154+SUMIF('Planting plan'!$A$2:$A$201,A154,'Planting plan'!$B$2:$B$201)-SUMIF('Planting plan'!$A$2:$A$201,A154,'Planting plan'!$C$2:$C$201))</f>
        <v/>
      </c>
      <c r="G154" s="10" t="str">
        <f aca="false">IF(A154="","",IF(Results!$D$11=0,0,F154/Results!$D$11))</f>
        <v/>
      </c>
      <c r="H154" s="10" t="str">
        <f aca="false">IF(A154="","",IF(Results!$D$11=0,0,(SUMIF('Current trees'!$C$2:$C$501,C154,'Current trees'!$F$2:$F$501)+SUMIF('Planting plan'!$E$2:$E$201,C154,'Planting plan'!$H$2:$H$201))/Results!$D$11))</f>
        <v/>
      </c>
      <c r="I154" s="10" t="str">
        <f aca="false">IF(OR(A154="",D154="not in list"),"",IF(Results!$D$11=0,0,(SUMIF('Current trees'!$D$2:$D$501,D154,'Current trees'!$F$2:$F$501)+SUMIF('Planting plan'!$F$2:$F$201,D154,'Planting plan'!$H$2:$H$201))/Results!$D$11))</f>
        <v/>
      </c>
      <c r="J154" s="10" t="str">
        <f aca="false">IF(A154="","",IF(Results!$C$11=0,0,SUMIF('Current trees'!$C$2:$C$501,C154,'Current trees'!$B$2:$B$501)/Results!$C$11))</f>
        <v/>
      </c>
      <c r="K154" s="10" t="str">
        <f aca="false">IF(OR(A154="",D154="not in list"),"",IF(Results!$C$11=0,0,SUMIF('Current trees'!$D$2:$D$501,D154,'Current trees'!$B$2:$B$501)/Results!$C$11))</f>
        <v/>
      </c>
      <c r="L154" s="9" t="str">
        <f aca="false">IF(AND(A154="",B154=""),"",IF(A154="","Species name missing: these trees are not counted",IF(A154&lt;&gt;TRIM(A154),"Extra spaces in the species name: remove them",IF(OR(B154="",AND(B154&lt;&gt;"",IFERROR(OR(NOT(ISNUMBER(B154)),B154&lt;0,B154&lt;&gt;INT(B154)),TRUE()))),"Number of trees must be a whole number, 0 or more",IF(D154="not in list","Genus not in 'Genus–family list': add it",IF(COUNTIF($A$2:$A$501,A154)&gt;1,"Species listed more than once: combine the rows",IF(N(F154)&lt;0,"More trees removed than exist: check the planting plan","")))))))</f>
        <v/>
      </c>
    </row>
    <row r="155" customFormat="false" ht="15" hidden="false" customHeight="true" outlineLevel="0" collapsed="false">
      <c r="A155" s="7"/>
      <c r="B155" s="8"/>
      <c r="C155" s="9" t="str">
        <f aca="false">IF(A155="","",IFERROR(LEFT(TRIM(A155),FIND(" ",TRIM(A155))-1),TRIM(A155)))</f>
        <v/>
      </c>
      <c r="D155" s="9" t="str">
        <f aca="false">IF(A155="","",IFERROR(VLOOKUP(C155,'Genus–family list'!$A$2:$B$400,2,FALSE()),"not in list"))</f>
        <v/>
      </c>
      <c r="E155" s="10" t="str">
        <f aca="false">IF(A155="","",IF(Results!$C$11=0,0,B155/Results!$C$11))</f>
        <v/>
      </c>
      <c r="F155" s="11" t="str">
        <f aca="false">IF(A155="","",B155+SUMIF('Planting plan'!$A$2:$A$201,A155,'Planting plan'!$B$2:$B$201)-SUMIF('Planting plan'!$A$2:$A$201,A155,'Planting plan'!$C$2:$C$201))</f>
        <v/>
      </c>
      <c r="G155" s="10" t="str">
        <f aca="false">IF(A155="","",IF(Results!$D$11=0,0,F155/Results!$D$11))</f>
        <v/>
      </c>
      <c r="H155" s="10" t="str">
        <f aca="false">IF(A155="","",IF(Results!$D$11=0,0,(SUMIF('Current trees'!$C$2:$C$501,C155,'Current trees'!$F$2:$F$501)+SUMIF('Planting plan'!$E$2:$E$201,C155,'Planting plan'!$H$2:$H$201))/Results!$D$11))</f>
        <v/>
      </c>
      <c r="I155" s="10" t="str">
        <f aca="false">IF(OR(A155="",D155="not in list"),"",IF(Results!$D$11=0,0,(SUMIF('Current trees'!$D$2:$D$501,D155,'Current trees'!$F$2:$F$501)+SUMIF('Planting plan'!$F$2:$F$201,D155,'Planting plan'!$H$2:$H$201))/Results!$D$11))</f>
        <v/>
      </c>
      <c r="J155" s="10" t="str">
        <f aca="false">IF(A155="","",IF(Results!$C$11=0,0,SUMIF('Current trees'!$C$2:$C$501,C155,'Current trees'!$B$2:$B$501)/Results!$C$11))</f>
        <v/>
      </c>
      <c r="K155" s="10" t="str">
        <f aca="false">IF(OR(A155="",D155="not in list"),"",IF(Results!$C$11=0,0,SUMIF('Current trees'!$D$2:$D$501,D155,'Current trees'!$B$2:$B$501)/Results!$C$11))</f>
        <v/>
      </c>
      <c r="L155" s="9" t="str">
        <f aca="false">IF(AND(A155="",B155=""),"",IF(A155="","Species name missing: these trees are not counted",IF(A155&lt;&gt;TRIM(A155),"Extra spaces in the species name: remove them",IF(OR(B155="",AND(B155&lt;&gt;"",IFERROR(OR(NOT(ISNUMBER(B155)),B155&lt;0,B155&lt;&gt;INT(B155)),TRUE()))),"Number of trees must be a whole number, 0 or more",IF(D155="not in list","Genus not in 'Genus–family list': add it",IF(COUNTIF($A$2:$A$501,A155)&gt;1,"Species listed more than once: combine the rows",IF(N(F155)&lt;0,"More trees removed than exist: check the planting plan","")))))))</f>
        <v/>
      </c>
    </row>
    <row r="156" customFormat="false" ht="15" hidden="false" customHeight="true" outlineLevel="0" collapsed="false">
      <c r="A156" s="7"/>
      <c r="B156" s="8"/>
      <c r="C156" s="9" t="str">
        <f aca="false">IF(A156="","",IFERROR(LEFT(TRIM(A156),FIND(" ",TRIM(A156))-1),TRIM(A156)))</f>
        <v/>
      </c>
      <c r="D156" s="9" t="str">
        <f aca="false">IF(A156="","",IFERROR(VLOOKUP(C156,'Genus–family list'!$A$2:$B$400,2,FALSE()),"not in list"))</f>
        <v/>
      </c>
      <c r="E156" s="10" t="str">
        <f aca="false">IF(A156="","",IF(Results!$C$11=0,0,B156/Results!$C$11))</f>
        <v/>
      </c>
      <c r="F156" s="11" t="str">
        <f aca="false">IF(A156="","",B156+SUMIF('Planting plan'!$A$2:$A$201,A156,'Planting plan'!$B$2:$B$201)-SUMIF('Planting plan'!$A$2:$A$201,A156,'Planting plan'!$C$2:$C$201))</f>
        <v/>
      </c>
      <c r="G156" s="10" t="str">
        <f aca="false">IF(A156="","",IF(Results!$D$11=0,0,F156/Results!$D$11))</f>
        <v/>
      </c>
      <c r="H156" s="10" t="str">
        <f aca="false">IF(A156="","",IF(Results!$D$11=0,0,(SUMIF('Current trees'!$C$2:$C$501,C156,'Current trees'!$F$2:$F$501)+SUMIF('Planting plan'!$E$2:$E$201,C156,'Planting plan'!$H$2:$H$201))/Results!$D$11))</f>
        <v/>
      </c>
      <c r="I156" s="10" t="str">
        <f aca="false">IF(OR(A156="",D156="not in list"),"",IF(Results!$D$11=0,0,(SUMIF('Current trees'!$D$2:$D$501,D156,'Current trees'!$F$2:$F$501)+SUMIF('Planting plan'!$F$2:$F$201,D156,'Planting plan'!$H$2:$H$201))/Results!$D$11))</f>
        <v/>
      </c>
      <c r="J156" s="10" t="str">
        <f aca="false">IF(A156="","",IF(Results!$C$11=0,0,SUMIF('Current trees'!$C$2:$C$501,C156,'Current trees'!$B$2:$B$501)/Results!$C$11))</f>
        <v/>
      </c>
      <c r="K156" s="10" t="str">
        <f aca="false">IF(OR(A156="",D156="not in list"),"",IF(Results!$C$11=0,0,SUMIF('Current trees'!$D$2:$D$501,D156,'Current trees'!$B$2:$B$501)/Results!$C$11))</f>
        <v/>
      </c>
      <c r="L156" s="9" t="str">
        <f aca="false">IF(AND(A156="",B156=""),"",IF(A156="","Species name missing: these trees are not counted",IF(A156&lt;&gt;TRIM(A156),"Extra spaces in the species name: remove them",IF(OR(B156="",AND(B156&lt;&gt;"",IFERROR(OR(NOT(ISNUMBER(B156)),B156&lt;0,B156&lt;&gt;INT(B156)),TRUE()))),"Number of trees must be a whole number, 0 or more",IF(D156="not in list","Genus not in 'Genus–family list': add it",IF(COUNTIF($A$2:$A$501,A156)&gt;1,"Species listed more than once: combine the rows",IF(N(F156)&lt;0,"More trees removed than exist: check the planting plan","")))))))</f>
        <v/>
      </c>
    </row>
    <row r="157" customFormat="false" ht="15" hidden="false" customHeight="true" outlineLevel="0" collapsed="false">
      <c r="A157" s="7"/>
      <c r="B157" s="8"/>
      <c r="C157" s="9" t="str">
        <f aca="false">IF(A157="","",IFERROR(LEFT(TRIM(A157),FIND(" ",TRIM(A157))-1),TRIM(A157)))</f>
        <v/>
      </c>
      <c r="D157" s="9" t="str">
        <f aca="false">IF(A157="","",IFERROR(VLOOKUP(C157,'Genus–family list'!$A$2:$B$400,2,FALSE()),"not in list"))</f>
        <v/>
      </c>
      <c r="E157" s="10" t="str">
        <f aca="false">IF(A157="","",IF(Results!$C$11=0,0,B157/Results!$C$11))</f>
        <v/>
      </c>
      <c r="F157" s="11" t="str">
        <f aca="false">IF(A157="","",B157+SUMIF('Planting plan'!$A$2:$A$201,A157,'Planting plan'!$B$2:$B$201)-SUMIF('Planting plan'!$A$2:$A$201,A157,'Planting plan'!$C$2:$C$201))</f>
        <v/>
      </c>
      <c r="G157" s="10" t="str">
        <f aca="false">IF(A157="","",IF(Results!$D$11=0,0,F157/Results!$D$11))</f>
        <v/>
      </c>
      <c r="H157" s="10" t="str">
        <f aca="false">IF(A157="","",IF(Results!$D$11=0,0,(SUMIF('Current trees'!$C$2:$C$501,C157,'Current trees'!$F$2:$F$501)+SUMIF('Planting plan'!$E$2:$E$201,C157,'Planting plan'!$H$2:$H$201))/Results!$D$11))</f>
        <v/>
      </c>
      <c r="I157" s="10" t="str">
        <f aca="false">IF(OR(A157="",D157="not in list"),"",IF(Results!$D$11=0,0,(SUMIF('Current trees'!$D$2:$D$501,D157,'Current trees'!$F$2:$F$501)+SUMIF('Planting plan'!$F$2:$F$201,D157,'Planting plan'!$H$2:$H$201))/Results!$D$11))</f>
        <v/>
      </c>
      <c r="J157" s="10" t="str">
        <f aca="false">IF(A157="","",IF(Results!$C$11=0,0,SUMIF('Current trees'!$C$2:$C$501,C157,'Current trees'!$B$2:$B$501)/Results!$C$11))</f>
        <v/>
      </c>
      <c r="K157" s="10" t="str">
        <f aca="false">IF(OR(A157="",D157="not in list"),"",IF(Results!$C$11=0,0,SUMIF('Current trees'!$D$2:$D$501,D157,'Current trees'!$B$2:$B$501)/Results!$C$11))</f>
        <v/>
      </c>
      <c r="L157" s="9" t="str">
        <f aca="false">IF(AND(A157="",B157=""),"",IF(A157="","Species name missing: these trees are not counted",IF(A157&lt;&gt;TRIM(A157),"Extra spaces in the species name: remove them",IF(OR(B157="",AND(B157&lt;&gt;"",IFERROR(OR(NOT(ISNUMBER(B157)),B157&lt;0,B157&lt;&gt;INT(B157)),TRUE()))),"Number of trees must be a whole number, 0 or more",IF(D157="not in list","Genus not in 'Genus–family list': add it",IF(COUNTIF($A$2:$A$501,A157)&gt;1,"Species listed more than once: combine the rows",IF(N(F157)&lt;0,"More trees removed than exist: check the planting plan","")))))))</f>
        <v/>
      </c>
    </row>
    <row r="158" customFormat="false" ht="15" hidden="false" customHeight="true" outlineLevel="0" collapsed="false">
      <c r="A158" s="7"/>
      <c r="B158" s="8"/>
      <c r="C158" s="9" t="str">
        <f aca="false">IF(A158="","",IFERROR(LEFT(TRIM(A158),FIND(" ",TRIM(A158))-1),TRIM(A158)))</f>
        <v/>
      </c>
      <c r="D158" s="9" t="str">
        <f aca="false">IF(A158="","",IFERROR(VLOOKUP(C158,'Genus–family list'!$A$2:$B$400,2,FALSE()),"not in list"))</f>
        <v/>
      </c>
      <c r="E158" s="10" t="str">
        <f aca="false">IF(A158="","",IF(Results!$C$11=0,0,B158/Results!$C$11))</f>
        <v/>
      </c>
      <c r="F158" s="11" t="str">
        <f aca="false">IF(A158="","",B158+SUMIF('Planting plan'!$A$2:$A$201,A158,'Planting plan'!$B$2:$B$201)-SUMIF('Planting plan'!$A$2:$A$201,A158,'Planting plan'!$C$2:$C$201))</f>
        <v/>
      </c>
      <c r="G158" s="10" t="str">
        <f aca="false">IF(A158="","",IF(Results!$D$11=0,0,F158/Results!$D$11))</f>
        <v/>
      </c>
      <c r="H158" s="10" t="str">
        <f aca="false">IF(A158="","",IF(Results!$D$11=0,0,(SUMIF('Current trees'!$C$2:$C$501,C158,'Current trees'!$F$2:$F$501)+SUMIF('Planting plan'!$E$2:$E$201,C158,'Planting plan'!$H$2:$H$201))/Results!$D$11))</f>
        <v/>
      </c>
      <c r="I158" s="10" t="str">
        <f aca="false">IF(OR(A158="",D158="not in list"),"",IF(Results!$D$11=0,0,(SUMIF('Current trees'!$D$2:$D$501,D158,'Current trees'!$F$2:$F$501)+SUMIF('Planting plan'!$F$2:$F$201,D158,'Planting plan'!$H$2:$H$201))/Results!$D$11))</f>
        <v/>
      </c>
      <c r="J158" s="10" t="str">
        <f aca="false">IF(A158="","",IF(Results!$C$11=0,0,SUMIF('Current trees'!$C$2:$C$501,C158,'Current trees'!$B$2:$B$501)/Results!$C$11))</f>
        <v/>
      </c>
      <c r="K158" s="10" t="str">
        <f aca="false">IF(OR(A158="",D158="not in list"),"",IF(Results!$C$11=0,0,SUMIF('Current trees'!$D$2:$D$501,D158,'Current trees'!$B$2:$B$501)/Results!$C$11))</f>
        <v/>
      </c>
      <c r="L158" s="9" t="str">
        <f aca="false">IF(AND(A158="",B158=""),"",IF(A158="","Species name missing: these trees are not counted",IF(A158&lt;&gt;TRIM(A158),"Extra spaces in the species name: remove them",IF(OR(B158="",AND(B158&lt;&gt;"",IFERROR(OR(NOT(ISNUMBER(B158)),B158&lt;0,B158&lt;&gt;INT(B158)),TRUE()))),"Number of trees must be a whole number, 0 or more",IF(D158="not in list","Genus not in 'Genus–family list': add it",IF(COUNTIF($A$2:$A$501,A158)&gt;1,"Species listed more than once: combine the rows",IF(N(F158)&lt;0,"More trees removed than exist: check the planting plan","")))))))</f>
        <v/>
      </c>
    </row>
    <row r="159" customFormat="false" ht="15" hidden="false" customHeight="true" outlineLevel="0" collapsed="false">
      <c r="A159" s="7"/>
      <c r="B159" s="8"/>
      <c r="C159" s="9" t="str">
        <f aca="false">IF(A159="","",IFERROR(LEFT(TRIM(A159),FIND(" ",TRIM(A159))-1),TRIM(A159)))</f>
        <v/>
      </c>
      <c r="D159" s="9" t="str">
        <f aca="false">IF(A159="","",IFERROR(VLOOKUP(C159,'Genus–family list'!$A$2:$B$400,2,FALSE()),"not in list"))</f>
        <v/>
      </c>
      <c r="E159" s="10" t="str">
        <f aca="false">IF(A159="","",IF(Results!$C$11=0,0,B159/Results!$C$11))</f>
        <v/>
      </c>
      <c r="F159" s="11" t="str">
        <f aca="false">IF(A159="","",B159+SUMIF('Planting plan'!$A$2:$A$201,A159,'Planting plan'!$B$2:$B$201)-SUMIF('Planting plan'!$A$2:$A$201,A159,'Planting plan'!$C$2:$C$201))</f>
        <v/>
      </c>
      <c r="G159" s="10" t="str">
        <f aca="false">IF(A159="","",IF(Results!$D$11=0,0,F159/Results!$D$11))</f>
        <v/>
      </c>
      <c r="H159" s="10" t="str">
        <f aca="false">IF(A159="","",IF(Results!$D$11=0,0,(SUMIF('Current trees'!$C$2:$C$501,C159,'Current trees'!$F$2:$F$501)+SUMIF('Planting plan'!$E$2:$E$201,C159,'Planting plan'!$H$2:$H$201))/Results!$D$11))</f>
        <v/>
      </c>
      <c r="I159" s="10" t="str">
        <f aca="false">IF(OR(A159="",D159="not in list"),"",IF(Results!$D$11=0,0,(SUMIF('Current trees'!$D$2:$D$501,D159,'Current trees'!$F$2:$F$501)+SUMIF('Planting plan'!$F$2:$F$201,D159,'Planting plan'!$H$2:$H$201))/Results!$D$11))</f>
        <v/>
      </c>
      <c r="J159" s="10" t="str">
        <f aca="false">IF(A159="","",IF(Results!$C$11=0,0,SUMIF('Current trees'!$C$2:$C$501,C159,'Current trees'!$B$2:$B$501)/Results!$C$11))</f>
        <v/>
      </c>
      <c r="K159" s="10" t="str">
        <f aca="false">IF(OR(A159="",D159="not in list"),"",IF(Results!$C$11=0,0,SUMIF('Current trees'!$D$2:$D$501,D159,'Current trees'!$B$2:$B$501)/Results!$C$11))</f>
        <v/>
      </c>
      <c r="L159" s="9" t="str">
        <f aca="false">IF(AND(A159="",B159=""),"",IF(A159="","Species name missing: these trees are not counted",IF(A159&lt;&gt;TRIM(A159),"Extra spaces in the species name: remove them",IF(OR(B159="",AND(B159&lt;&gt;"",IFERROR(OR(NOT(ISNUMBER(B159)),B159&lt;0,B159&lt;&gt;INT(B159)),TRUE()))),"Number of trees must be a whole number, 0 or more",IF(D159="not in list","Genus not in 'Genus–family list': add it",IF(COUNTIF($A$2:$A$501,A159)&gt;1,"Species listed more than once: combine the rows",IF(N(F159)&lt;0,"More trees removed than exist: check the planting plan","")))))))</f>
        <v/>
      </c>
    </row>
    <row r="160" customFormat="false" ht="15" hidden="false" customHeight="true" outlineLevel="0" collapsed="false">
      <c r="A160" s="7"/>
      <c r="B160" s="8"/>
      <c r="C160" s="9" t="str">
        <f aca="false">IF(A160="","",IFERROR(LEFT(TRIM(A160),FIND(" ",TRIM(A160))-1),TRIM(A160)))</f>
        <v/>
      </c>
      <c r="D160" s="9" t="str">
        <f aca="false">IF(A160="","",IFERROR(VLOOKUP(C160,'Genus–family list'!$A$2:$B$400,2,FALSE()),"not in list"))</f>
        <v/>
      </c>
      <c r="E160" s="10" t="str">
        <f aca="false">IF(A160="","",IF(Results!$C$11=0,0,B160/Results!$C$11))</f>
        <v/>
      </c>
      <c r="F160" s="11" t="str">
        <f aca="false">IF(A160="","",B160+SUMIF('Planting plan'!$A$2:$A$201,A160,'Planting plan'!$B$2:$B$201)-SUMIF('Planting plan'!$A$2:$A$201,A160,'Planting plan'!$C$2:$C$201))</f>
        <v/>
      </c>
      <c r="G160" s="10" t="str">
        <f aca="false">IF(A160="","",IF(Results!$D$11=0,0,F160/Results!$D$11))</f>
        <v/>
      </c>
      <c r="H160" s="10" t="str">
        <f aca="false">IF(A160="","",IF(Results!$D$11=0,0,(SUMIF('Current trees'!$C$2:$C$501,C160,'Current trees'!$F$2:$F$501)+SUMIF('Planting plan'!$E$2:$E$201,C160,'Planting plan'!$H$2:$H$201))/Results!$D$11))</f>
        <v/>
      </c>
      <c r="I160" s="10" t="str">
        <f aca="false">IF(OR(A160="",D160="not in list"),"",IF(Results!$D$11=0,0,(SUMIF('Current trees'!$D$2:$D$501,D160,'Current trees'!$F$2:$F$501)+SUMIF('Planting plan'!$F$2:$F$201,D160,'Planting plan'!$H$2:$H$201))/Results!$D$11))</f>
        <v/>
      </c>
      <c r="J160" s="10" t="str">
        <f aca="false">IF(A160="","",IF(Results!$C$11=0,0,SUMIF('Current trees'!$C$2:$C$501,C160,'Current trees'!$B$2:$B$501)/Results!$C$11))</f>
        <v/>
      </c>
      <c r="K160" s="10" t="str">
        <f aca="false">IF(OR(A160="",D160="not in list"),"",IF(Results!$C$11=0,0,SUMIF('Current trees'!$D$2:$D$501,D160,'Current trees'!$B$2:$B$501)/Results!$C$11))</f>
        <v/>
      </c>
      <c r="L160" s="9" t="str">
        <f aca="false">IF(AND(A160="",B160=""),"",IF(A160="","Species name missing: these trees are not counted",IF(A160&lt;&gt;TRIM(A160),"Extra spaces in the species name: remove them",IF(OR(B160="",AND(B160&lt;&gt;"",IFERROR(OR(NOT(ISNUMBER(B160)),B160&lt;0,B160&lt;&gt;INT(B160)),TRUE()))),"Number of trees must be a whole number, 0 or more",IF(D160="not in list","Genus not in 'Genus–family list': add it",IF(COUNTIF($A$2:$A$501,A160)&gt;1,"Species listed more than once: combine the rows",IF(N(F160)&lt;0,"More trees removed than exist: check the planting plan","")))))))</f>
        <v/>
      </c>
    </row>
    <row r="161" customFormat="false" ht="15" hidden="false" customHeight="true" outlineLevel="0" collapsed="false">
      <c r="A161" s="7"/>
      <c r="B161" s="8"/>
      <c r="C161" s="9" t="str">
        <f aca="false">IF(A161="","",IFERROR(LEFT(TRIM(A161),FIND(" ",TRIM(A161))-1),TRIM(A161)))</f>
        <v/>
      </c>
      <c r="D161" s="9" t="str">
        <f aca="false">IF(A161="","",IFERROR(VLOOKUP(C161,'Genus–family list'!$A$2:$B$400,2,FALSE()),"not in list"))</f>
        <v/>
      </c>
      <c r="E161" s="10" t="str">
        <f aca="false">IF(A161="","",IF(Results!$C$11=0,0,B161/Results!$C$11))</f>
        <v/>
      </c>
      <c r="F161" s="11" t="str">
        <f aca="false">IF(A161="","",B161+SUMIF('Planting plan'!$A$2:$A$201,A161,'Planting plan'!$B$2:$B$201)-SUMIF('Planting plan'!$A$2:$A$201,A161,'Planting plan'!$C$2:$C$201))</f>
        <v/>
      </c>
      <c r="G161" s="10" t="str">
        <f aca="false">IF(A161="","",IF(Results!$D$11=0,0,F161/Results!$D$11))</f>
        <v/>
      </c>
      <c r="H161" s="10" t="str">
        <f aca="false">IF(A161="","",IF(Results!$D$11=0,0,(SUMIF('Current trees'!$C$2:$C$501,C161,'Current trees'!$F$2:$F$501)+SUMIF('Planting plan'!$E$2:$E$201,C161,'Planting plan'!$H$2:$H$201))/Results!$D$11))</f>
        <v/>
      </c>
      <c r="I161" s="10" t="str">
        <f aca="false">IF(OR(A161="",D161="not in list"),"",IF(Results!$D$11=0,0,(SUMIF('Current trees'!$D$2:$D$501,D161,'Current trees'!$F$2:$F$501)+SUMIF('Planting plan'!$F$2:$F$201,D161,'Planting plan'!$H$2:$H$201))/Results!$D$11))</f>
        <v/>
      </c>
      <c r="J161" s="10" t="str">
        <f aca="false">IF(A161="","",IF(Results!$C$11=0,0,SUMIF('Current trees'!$C$2:$C$501,C161,'Current trees'!$B$2:$B$501)/Results!$C$11))</f>
        <v/>
      </c>
      <c r="K161" s="10" t="str">
        <f aca="false">IF(OR(A161="",D161="not in list"),"",IF(Results!$C$11=0,0,SUMIF('Current trees'!$D$2:$D$501,D161,'Current trees'!$B$2:$B$501)/Results!$C$11))</f>
        <v/>
      </c>
      <c r="L161" s="9" t="str">
        <f aca="false">IF(AND(A161="",B161=""),"",IF(A161="","Species name missing: these trees are not counted",IF(A161&lt;&gt;TRIM(A161),"Extra spaces in the species name: remove them",IF(OR(B161="",AND(B161&lt;&gt;"",IFERROR(OR(NOT(ISNUMBER(B161)),B161&lt;0,B161&lt;&gt;INT(B161)),TRUE()))),"Number of trees must be a whole number, 0 or more",IF(D161="not in list","Genus not in 'Genus–family list': add it",IF(COUNTIF($A$2:$A$501,A161)&gt;1,"Species listed more than once: combine the rows",IF(N(F161)&lt;0,"More trees removed than exist: check the planting plan","")))))))</f>
        <v/>
      </c>
    </row>
    <row r="162" customFormat="false" ht="15" hidden="false" customHeight="true" outlineLevel="0" collapsed="false">
      <c r="A162" s="7"/>
      <c r="B162" s="8"/>
      <c r="C162" s="9" t="str">
        <f aca="false">IF(A162="","",IFERROR(LEFT(TRIM(A162),FIND(" ",TRIM(A162))-1),TRIM(A162)))</f>
        <v/>
      </c>
      <c r="D162" s="9" t="str">
        <f aca="false">IF(A162="","",IFERROR(VLOOKUP(C162,'Genus–family list'!$A$2:$B$400,2,FALSE()),"not in list"))</f>
        <v/>
      </c>
      <c r="E162" s="10" t="str">
        <f aca="false">IF(A162="","",IF(Results!$C$11=0,0,B162/Results!$C$11))</f>
        <v/>
      </c>
      <c r="F162" s="11" t="str">
        <f aca="false">IF(A162="","",B162+SUMIF('Planting plan'!$A$2:$A$201,A162,'Planting plan'!$B$2:$B$201)-SUMIF('Planting plan'!$A$2:$A$201,A162,'Planting plan'!$C$2:$C$201))</f>
        <v/>
      </c>
      <c r="G162" s="10" t="str">
        <f aca="false">IF(A162="","",IF(Results!$D$11=0,0,F162/Results!$D$11))</f>
        <v/>
      </c>
      <c r="H162" s="10" t="str">
        <f aca="false">IF(A162="","",IF(Results!$D$11=0,0,(SUMIF('Current trees'!$C$2:$C$501,C162,'Current trees'!$F$2:$F$501)+SUMIF('Planting plan'!$E$2:$E$201,C162,'Planting plan'!$H$2:$H$201))/Results!$D$11))</f>
        <v/>
      </c>
      <c r="I162" s="10" t="str">
        <f aca="false">IF(OR(A162="",D162="not in list"),"",IF(Results!$D$11=0,0,(SUMIF('Current trees'!$D$2:$D$501,D162,'Current trees'!$F$2:$F$501)+SUMIF('Planting plan'!$F$2:$F$201,D162,'Planting plan'!$H$2:$H$201))/Results!$D$11))</f>
        <v/>
      </c>
      <c r="J162" s="10" t="str">
        <f aca="false">IF(A162="","",IF(Results!$C$11=0,0,SUMIF('Current trees'!$C$2:$C$501,C162,'Current trees'!$B$2:$B$501)/Results!$C$11))</f>
        <v/>
      </c>
      <c r="K162" s="10" t="str">
        <f aca="false">IF(OR(A162="",D162="not in list"),"",IF(Results!$C$11=0,0,SUMIF('Current trees'!$D$2:$D$501,D162,'Current trees'!$B$2:$B$501)/Results!$C$11))</f>
        <v/>
      </c>
      <c r="L162" s="9" t="str">
        <f aca="false">IF(AND(A162="",B162=""),"",IF(A162="","Species name missing: these trees are not counted",IF(A162&lt;&gt;TRIM(A162),"Extra spaces in the species name: remove them",IF(OR(B162="",AND(B162&lt;&gt;"",IFERROR(OR(NOT(ISNUMBER(B162)),B162&lt;0,B162&lt;&gt;INT(B162)),TRUE()))),"Number of trees must be a whole number, 0 or more",IF(D162="not in list","Genus not in 'Genus–family list': add it",IF(COUNTIF($A$2:$A$501,A162)&gt;1,"Species listed more than once: combine the rows",IF(N(F162)&lt;0,"More trees removed than exist: check the planting plan","")))))))</f>
        <v/>
      </c>
    </row>
    <row r="163" customFormat="false" ht="15" hidden="false" customHeight="true" outlineLevel="0" collapsed="false">
      <c r="A163" s="7"/>
      <c r="B163" s="8"/>
      <c r="C163" s="9" t="str">
        <f aca="false">IF(A163="","",IFERROR(LEFT(TRIM(A163),FIND(" ",TRIM(A163))-1),TRIM(A163)))</f>
        <v/>
      </c>
      <c r="D163" s="9" t="str">
        <f aca="false">IF(A163="","",IFERROR(VLOOKUP(C163,'Genus–family list'!$A$2:$B$400,2,FALSE()),"not in list"))</f>
        <v/>
      </c>
      <c r="E163" s="10" t="str">
        <f aca="false">IF(A163="","",IF(Results!$C$11=0,0,B163/Results!$C$11))</f>
        <v/>
      </c>
      <c r="F163" s="11" t="str">
        <f aca="false">IF(A163="","",B163+SUMIF('Planting plan'!$A$2:$A$201,A163,'Planting plan'!$B$2:$B$201)-SUMIF('Planting plan'!$A$2:$A$201,A163,'Planting plan'!$C$2:$C$201))</f>
        <v/>
      </c>
      <c r="G163" s="10" t="str">
        <f aca="false">IF(A163="","",IF(Results!$D$11=0,0,F163/Results!$D$11))</f>
        <v/>
      </c>
      <c r="H163" s="10" t="str">
        <f aca="false">IF(A163="","",IF(Results!$D$11=0,0,(SUMIF('Current trees'!$C$2:$C$501,C163,'Current trees'!$F$2:$F$501)+SUMIF('Planting plan'!$E$2:$E$201,C163,'Planting plan'!$H$2:$H$201))/Results!$D$11))</f>
        <v/>
      </c>
      <c r="I163" s="10" t="str">
        <f aca="false">IF(OR(A163="",D163="not in list"),"",IF(Results!$D$11=0,0,(SUMIF('Current trees'!$D$2:$D$501,D163,'Current trees'!$F$2:$F$501)+SUMIF('Planting plan'!$F$2:$F$201,D163,'Planting plan'!$H$2:$H$201))/Results!$D$11))</f>
        <v/>
      </c>
      <c r="J163" s="10" t="str">
        <f aca="false">IF(A163="","",IF(Results!$C$11=0,0,SUMIF('Current trees'!$C$2:$C$501,C163,'Current trees'!$B$2:$B$501)/Results!$C$11))</f>
        <v/>
      </c>
      <c r="K163" s="10" t="str">
        <f aca="false">IF(OR(A163="",D163="not in list"),"",IF(Results!$C$11=0,0,SUMIF('Current trees'!$D$2:$D$501,D163,'Current trees'!$B$2:$B$501)/Results!$C$11))</f>
        <v/>
      </c>
      <c r="L163" s="9" t="str">
        <f aca="false">IF(AND(A163="",B163=""),"",IF(A163="","Species name missing: these trees are not counted",IF(A163&lt;&gt;TRIM(A163),"Extra spaces in the species name: remove them",IF(OR(B163="",AND(B163&lt;&gt;"",IFERROR(OR(NOT(ISNUMBER(B163)),B163&lt;0,B163&lt;&gt;INT(B163)),TRUE()))),"Number of trees must be a whole number, 0 or more",IF(D163="not in list","Genus not in 'Genus–family list': add it",IF(COUNTIF($A$2:$A$501,A163)&gt;1,"Species listed more than once: combine the rows",IF(N(F163)&lt;0,"More trees removed than exist: check the planting plan","")))))))</f>
        <v/>
      </c>
    </row>
    <row r="164" customFormat="false" ht="15" hidden="false" customHeight="true" outlineLevel="0" collapsed="false">
      <c r="A164" s="7"/>
      <c r="B164" s="8"/>
      <c r="C164" s="9" t="str">
        <f aca="false">IF(A164="","",IFERROR(LEFT(TRIM(A164),FIND(" ",TRIM(A164))-1),TRIM(A164)))</f>
        <v/>
      </c>
      <c r="D164" s="9" t="str">
        <f aca="false">IF(A164="","",IFERROR(VLOOKUP(C164,'Genus–family list'!$A$2:$B$400,2,FALSE()),"not in list"))</f>
        <v/>
      </c>
      <c r="E164" s="10" t="str">
        <f aca="false">IF(A164="","",IF(Results!$C$11=0,0,B164/Results!$C$11))</f>
        <v/>
      </c>
      <c r="F164" s="11" t="str">
        <f aca="false">IF(A164="","",B164+SUMIF('Planting plan'!$A$2:$A$201,A164,'Planting plan'!$B$2:$B$201)-SUMIF('Planting plan'!$A$2:$A$201,A164,'Planting plan'!$C$2:$C$201))</f>
        <v/>
      </c>
      <c r="G164" s="10" t="str">
        <f aca="false">IF(A164="","",IF(Results!$D$11=0,0,F164/Results!$D$11))</f>
        <v/>
      </c>
      <c r="H164" s="10" t="str">
        <f aca="false">IF(A164="","",IF(Results!$D$11=0,0,(SUMIF('Current trees'!$C$2:$C$501,C164,'Current trees'!$F$2:$F$501)+SUMIF('Planting plan'!$E$2:$E$201,C164,'Planting plan'!$H$2:$H$201))/Results!$D$11))</f>
        <v/>
      </c>
      <c r="I164" s="10" t="str">
        <f aca="false">IF(OR(A164="",D164="not in list"),"",IF(Results!$D$11=0,0,(SUMIF('Current trees'!$D$2:$D$501,D164,'Current trees'!$F$2:$F$501)+SUMIF('Planting plan'!$F$2:$F$201,D164,'Planting plan'!$H$2:$H$201))/Results!$D$11))</f>
        <v/>
      </c>
      <c r="J164" s="10" t="str">
        <f aca="false">IF(A164="","",IF(Results!$C$11=0,0,SUMIF('Current trees'!$C$2:$C$501,C164,'Current trees'!$B$2:$B$501)/Results!$C$11))</f>
        <v/>
      </c>
      <c r="K164" s="10" t="str">
        <f aca="false">IF(OR(A164="",D164="not in list"),"",IF(Results!$C$11=0,0,SUMIF('Current trees'!$D$2:$D$501,D164,'Current trees'!$B$2:$B$501)/Results!$C$11))</f>
        <v/>
      </c>
      <c r="L164" s="9" t="str">
        <f aca="false">IF(AND(A164="",B164=""),"",IF(A164="","Species name missing: these trees are not counted",IF(A164&lt;&gt;TRIM(A164),"Extra spaces in the species name: remove them",IF(OR(B164="",AND(B164&lt;&gt;"",IFERROR(OR(NOT(ISNUMBER(B164)),B164&lt;0,B164&lt;&gt;INT(B164)),TRUE()))),"Number of trees must be a whole number, 0 or more",IF(D164="not in list","Genus not in 'Genus–family list': add it",IF(COUNTIF($A$2:$A$501,A164)&gt;1,"Species listed more than once: combine the rows",IF(N(F164)&lt;0,"More trees removed than exist: check the planting plan","")))))))</f>
        <v/>
      </c>
    </row>
    <row r="165" customFormat="false" ht="15" hidden="false" customHeight="true" outlineLevel="0" collapsed="false">
      <c r="A165" s="7"/>
      <c r="B165" s="8"/>
      <c r="C165" s="9" t="str">
        <f aca="false">IF(A165="","",IFERROR(LEFT(TRIM(A165),FIND(" ",TRIM(A165))-1),TRIM(A165)))</f>
        <v/>
      </c>
      <c r="D165" s="9" t="str">
        <f aca="false">IF(A165="","",IFERROR(VLOOKUP(C165,'Genus–family list'!$A$2:$B$400,2,FALSE()),"not in list"))</f>
        <v/>
      </c>
      <c r="E165" s="10" t="str">
        <f aca="false">IF(A165="","",IF(Results!$C$11=0,0,B165/Results!$C$11))</f>
        <v/>
      </c>
      <c r="F165" s="11" t="str">
        <f aca="false">IF(A165="","",B165+SUMIF('Planting plan'!$A$2:$A$201,A165,'Planting plan'!$B$2:$B$201)-SUMIF('Planting plan'!$A$2:$A$201,A165,'Planting plan'!$C$2:$C$201))</f>
        <v/>
      </c>
      <c r="G165" s="10" t="str">
        <f aca="false">IF(A165="","",IF(Results!$D$11=0,0,F165/Results!$D$11))</f>
        <v/>
      </c>
      <c r="H165" s="10" t="str">
        <f aca="false">IF(A165="","",IF(Results!$D$11=0,0,(SUMIF('Current trees'!$C$2:$C$501,C165,'Current trees'!$F$2:$F$501)+SUMIF('Planting plan'!$E$2:$E$201,C165,'Planting plan'!$H$2:$H$201))/Results!$D$11))</f>
        <v/>
      </c>
      <c r="I165" s="10" t="str">
        <f aca="false">IF(OR(A165="",D165="not in list"),"",IF(Results!$D$11=0,0,(SUMIF('Current trees'!$D$2:$D$501,D165,'Current trees'!$F$2:$F$501)+SUMIF('Planting plan'!$F$2:$F$201,D165,'Planting plan'!$H$2:$H$201))/Results!$D$11))</f>
        <v/>
      </c>
      <c r="J165" s="10" t="str">
        <f aca="false">IF(A165="","",IF(Results!$C$11=0,0,SUMIF('Current trees'!$C$2:$C$501,C165,'Current trees'!$B$2:$B$501)/Results!$C$11))</f>
        <v/>
      </c>
      <c r="K165" s="10" t="str">
        <f aca="false">IF(OR(A165="",D165="not in list"),"",IF(Results!$C$11=0,0,SUMIF('Current trees'!$D$2:$D$501,D165,'Current trees'!$B$2:$B$501)/Results!$C$11))</f>
        <v/>
      </c>
      <c r="L165" s="9" t="str">
        <f aca="false">IF(AND(A165="",B165=""),"",IF(A165="","Species name missing: these trees are not counted",IF(A165&lt;&gt;TRIM(A165),"Extra spaces in the species name: remove them",IF(OR(B165="",AND(B165&lt;&gt;"",IFERROR(OR(NOT(ISNUMBER(B165)),B165&lt;0,B165&lt;&gt;INT(B165)),TRUE()))),"Number of trees must be a whole number, 0 or more",IF(D165="not in list","Genus not in 'Genus–family list': add it",IF(COUNTIF($A$2:$A$501,A165)&gt;1,"Species listed more than once: combine the rows",IF(N(F165)&lt;0,"More trees removed than exist: check the planting plan","")))))))</f>
        <v/>
      </c>
    </row>
    <row r="166" customFormat="false" ht="15" hidden="false" customHeight="true" outlineLevel="0" collapsed="false">
      <c r="A166" s="7"/>
      <c r="B166" s="8"/>
      <c r="C166" s="9" t="str">
        <f aca="false">IF(A166="","",IFERROR(LEFT(TRIM(A166),FIND(" ",TRIM(A166))-1),TRIM(A166)))</f>
        <v/>
      </c>
      <c r="D166" s="9" t="str">
        <f aca="false">IF(A166="","",IFERROR(VLOOKUP(C166,'Genus–family list'!$A$2:$B$400,2,FALSE()),"not in list"))</f>
        <v/>
      </c>
      <c r="E166" s="10" t="str">
        <f aca="false">IF(A166="","",IF(Results!$C$11=0,0,B166/Results!$C$11))</f>
        <v/>
      </c>
      <c r="F166" s="11" t="str">
        <f aca="false">IF(A166="","",B166+SUMIF('Planting plan'!$A$2:$A$201,A166,'Planting plan'!$B$2:$B$201)-SUMIF('Planting plan'!$A$2:$A$201,A166,'Planting plan'!$C$2:$C$201))</f>
        <v/>
      </c>
      <c r="G166" s="10" t="str">
        <f aca="false">IF(A166="","",IF(Results!$D$11=0,0,F166/Results!$D$11))</f>
        <v/>
      </c>
      <c r="H166" s="10" t="str">
        <f aca="false">IF(A166="","",IF(Results!$D$11=0,0,(SUMIF('Current trees'!$C$2:$C$501,C166,'Current trees'!$F$2:$F$501)+SUMIF('Planting plan'!$E$2:$E$201,C166,'Planting plan'!$H$2:$H$201))/Results!$D$11))</f>
        <v/>
      </c>
      <c r="I166" s="10" t="str">
        <f aca="false">IF(OR(A166="",D166="not in list"),"",IF(Results!$D$11=0,0,(SUMIF('Current trees'!$D$2:$D$501,D166,'Current trees'!$F$2:$F$501)+SUMIF('Planting plan'!$F$2:$F$201,D166,'Planting plan'!$H$2:$H$201))/Results!$D$11))</f>
        <v/>
      </c>
      <c r="J166" s="10" t="str">
        <f aca="false">IF(A166="","",IF(Results!$C$11=0,0,SUMIF('Current trees'!$C$2:$C$501,C166,'Current trees'!$B$2:$B$501)/Results!$C$11))</f>
        <v/>
      </c>
      <c r="K166" s="10" t="str">
        <f aca="false">IF(OR(A166="",D166="not in list"),"",IF(Results!$C$11=0,0,SUMIF('Current trees'!$D$2:$D$501,D166,'Current trees'!$B$2:$B$501)/Results!$C$11))</f>
        <v/>
      </c>
      <c r="L166" s="9" t="str">
        <f aca="false">IF(AND(A166="",B166=""),"",IF(A166="","Species name missing: these trees are not counted",IF(A166&lt;&gt;TRIM(A166),"Extra spaces in the species name: remove them",IF(OR(B166="",AND(B166&lt;&gt;"",IFERROR(OR(NOT(ISNUMBER(B166)),B166&lt;0,B166&lt;&gt;INT(B166)),TRUE()))),"Number of trees must be a whole number, 0 or more",IF(D166="not in list","Genus not in 'Genus–family list': add it",IF(COUNTIF($A$2:$A$501,A166)&gt;1,"Species listed more than once: combine the rows",IF(N(F166)&lt;0,"More trees removed than exist: check the planting plan","")))))))</f>
        <v/>
      </c>
    </row>
    <row r="167" customFormat="false" ht="15" hidden="false" customHeight="true" outlineLevel="0" collapsed="false">
      <c r="A167" s="7"/>
      <c r="B167" s="8"/>
      <c r="C167" s="9" t="str">
        <f aca="false">IF(A167="","",IFERROR(LEFT(TRIM(A167),FIND(" ",TRIM(A167))-1),TRIM(A167)))</f>
        <v/>
      </c>
      <c r="D167" s="9" t="str">
        <f aca="false">IF(A167="","",IFERROR(VLOOKUP(C167,'Genus–family list'!$A$2:$B$400,2,FALSE()),"not in list"))</f>
        <v/>
      </c>
      <c r="E167" s="10" t="str">
        <f aca="false">IF(A167="","",IF(Results!$C$11=0,0,B167/Results!$C$11))</f>
        <v/>
      </c>
      <c r="F167" s="11" t="str">
        <f aca="false">IF(A167="","",B167+SUMIF('Planting plan'!$A$2:$A$201,A167,'Planting plan'!$B$2:$B$201)-SUMIF('Planting plan'!$A$2:$A$201,A167,'Planting plan'!$C$2:$C$201))</f>
        <v/>
      </c>
      <c r="G167" s="10" t="str">
        <f aca="false">IF(A167="","",IF(Results!$D$11=0,0,F167/Results!$D$11))</f>
        <v/>
      </c>
      <c r="H167" s="10" t="str">
        <f aca="false">IF(A167="","",IF(Results!$D$11=0,0,(SUMIF('Current trees'!$C$2:$C$501,C167,'Current trees'!$F$2:$F$501)+SUMIF('Planting plan'!$E$2:$E$201,C167,'Planting plan'!$H$2:$H$201))/Results!$D$11))</f>
        <v/>
      </c>
      <c r="I167" s="10" t="str">
        <f aca="false">IF(OR(A167="",D167="not in list"),"",IF(Results!$D$11=0,0,(SUMIF('Current trees'!$D$2:$D$501,D167,'Current trees'!$F$2:$F$501)+SUMIF('Planting plan'!$F$2:$F$201,D167,'Planting plan'!$H$2:$H$201))/Results!$D$11))</f>
        <v/>
      </c>
      <c r="J167" s="10" t="str">
        <f aca="false">IF(A167="","",IF(Results!$C$11=0,0,SUMIF('Current trees'!$C$2:$C$501,C167,'Current trees'!$B$2:$B$501)/Results!$C$11))</f>
        <v/>
      </c>
      <c r="K167" s="10" t="str">
        <f aca="false">IF(OR(A167="",D167="not in list"),"",IF(Results!$C$11=0,0,SUMIF('Current trees'!$D$2:$D$501,D167,'Current trees'!$B$2:$B$501)/Results!$C$11))</f>
        <v/>
      </c>
      <c r="L167" s="9" t="str">
        <f aca="false">IF(AND(A167="",B167=""),"",IF(A167="","Species name missing: these trees are not counted",IF(A167&lt;&gt;TRIM(A167),"Extra spaces in the species name: remove them",IF(OR(B167="",AND(B167&lt;&gt;"",IFERROR(OR(NOT(ISNUMBER(B167)),B167&lt;0,B167&lt;&gt;INT(B167)),TRUE()))),"Number of trees must be a whole number, 0 or more",IF(D167="not in list","Genus not in 'Genus–family list': add it",IF(COUNTIF($A$2:$A$501,A167)&gt;1,"Species listed more than once: combine the rows",IF(N(F167)&lt;0,"More trees removed than exist: check the planting plan","")))))))</f>
        <v/>
      </c>
    </row>
    <row r="168" customFormat="false" ht="15" hidden="false" customHeight="true" outlineLevel="0" collapsed="false">
      <c r="A168" s="7"/>
      <c r="B168" s="8"/>
      <c r="C168" s="9" t="str">
        <f aca="false">IF(A168="","",IFERROR(LEFT(TRIM(A168),FIND(" ",TRIM(A168))-1),TRIM(A168)))</f>
        <v/>
      </c>
      <c r="D168" s="9" t="str">
        <f aca="false">IF(A168="","",IFERROR(VLOOKUP(C168,'Genus–family list'!$A$2:$B$400,2,FALSE()),"not in list"))</f>
        <v/>
      </c>
      <c r="E168" s="10" t="str">
        <f aca="false">IF(A168="","",IF(Results!$C$11=0,0,B168/Results!$C$11))</f>
        <v/>
      </c>
      <c r="F168" s="11" t="str">
        <f aca="false">IF(A168="","",B168+SUMIF('Planting plan'!$A$2:$A$201,A168,'Planting plan'!$B$2:$B$201)-SUMIF('Planting plan'!$A$2:$A$201,A168,'Planting plan'!$C$2:$C$201))</f>
        <v/>
      </c>
      <c r="G168" s="10" t="str">
        <f aca="false">IF(A168="","",IF(Results!$D$11=0,0,F168/Results!$D$11))</f>
        <v/>
      </c>
      <c r="H168" s="10" t="str">
        <f aca="false">IF(A168="","",IF(Results!$D$11=0,0,(SUMIF('Current trees'!$C$2:$C$501,C168,'Current trees'!$F$2:$F$501)+SUMIF('Planting plan'!$E$2:$E$201,C168,'Planting plan'!$H$2:$H$201))/Results!$D$11))</f>
        <v/>
      </c>
      <c r="I168" s="10" t="str">
        <f aca="false">IF(OR(A168="",D168="not in list"),"",IF(Results!$D$11=0,0,(SUMIF('Current trees'!$D$2:$D$501,D168,'Current trees'!$F$2:$F$501)+SUMIF('Planting plan'!$F$2:$F$201,D168,'Planting plan'!$H$2:$H$201))/Results!$D$11))</f>
        <v/>
      </c>
      <c r="J168" s="10" t="str">
        <f aca="false">IF(A168="","",IF(Results!$C$11=0,0,SUMIF('Current trees'!$C$2:$C$501,C168,'Current trees'!$B$2:$B$501)/Results!$C$11))</f>
        <v/>
      </c>
      <c r="K168" s="10" t="str">
        <f aca="false">IF(OR(A168="",D168="not in list"),"",IF(Results!$C$11=0,0,SUMIF('Current trees'!$D$2:$D$501,D168,'Current trees'!$B$2:$B$501)/Results!$C$11))</f>
        <v/>
      </c>
      <c r="L168" s="9" t="str">
        <f aca="false">IF(AND(A168="",B168=""),"",IF(A168="","Species name missing: these trees are not counted",IF(A168&lt;&gt;TRIM(A168),"Extra spaces in the species name: remove them",IF(OR(B168="",AND(B168&lt;&gt;"",IFERROR(OR(NOT(ISNUMBER(B168)),B168&lt;0,B168&lt;&gt;INT(B168)),TRUE()))),"Number of trees must be a whole number, 0 or more",IF(D168="not in list","Genus not in 'Genus–family list': add it",IF(COUNTIF($A$2:$A$501,A168)&gt;1,"Species listed more than once: combine the rows",IF(N(F168)&lt;0,"More trees removed than exist: check the planting plan","")))))))</f>
        <v/>
      </c>
    </row>
    <row r="169" customFormat="false" ht="15" hidden="false" customHeight="true" outlineLevel="0" collapsed="false">
      <c r="A169" s="7"/>
      <c r="B169" s="8"/>
      <c r="C169" s="9" t="str">
        <f aca="false">IF(A169="","",IFERROR(LEFT(TRIM(A169),FIND(" ",TRIM(A169))-1),TRIM(A169)))</f>
        <v/>
      </c>
      <c r="D169" s="9" t="str">
        <f aca="false">IF(A169="","",IFERROR(VLOOKUP(C169,'Genus–family list'!$A$2:$B$400,2,FALSE()),"not in list"))</f>
        <v/>
      </c>
      <c r="E169" s="10" t="str">
        <f aca="false">IF(A169="","",IF(Results!$C$11=0,0,B169/Results!$C$11))</f>
        <v/>
      </c>
      <c r="F169" s="11" t="str">
        <f aca="false">IF(A169="","",B169+SUMIF('Planting plan'!$A$2:$A$201,A169,'Planting plan'!$B$2:$B$201)-SUMIF('Planting plan'!$A$2:$A$201,A169,'Planting plan'!$C$2:$C$201))</f>
        <v/>
      </c>
      <c r="G169" s="10" t="str">
        <f aca="false">IF(A169="","",IF(Results!$D$11=0,0,F169/Results!$D$11))</f>
        <v/>
      </c>
      <c r="H169" s="10" t="str">
        <f aca="false">IF(A169="","",IF(Results!$D$11=0,0,(SUMIF('Current trees'!$C$2:$C$501,C169,'Current trees'!$F$2:$F$501)+SUMIF('Planting plan'!$E$2:$E$201,C169,'Planting plan'!$H$2:$H$201))/Results!$D$11))</f>
        <v/>
      </c>
      <c r="I169" s="10" t="str">
        <f aca="false">IF(OR(A169="",D169="not in list"),"",IF(Results!$D$11=0,0,(SUMIF('Current trees'!$D$2:$D$501,D169,'Current trees'!$F$2:$F$501)+SUMIF('Planting plan'!$F$2:$F$201,D169,'Planting plan'!$H$2:$H$201))/Results!$D$11))</f>
        <v/>
      </c>
      <c r="J169" s="10" t="str">
        <f aca="false">IF(A169="","",IF(Results!$C$11=0,0,SUMIF('Current trees'!$C$2:$C$501,C169,'Current trees'!$B$2:$B$501)/Results!$C$11))</f>
        <v/>
      </c>
      <c r="K169" s="10" t="str">
        <f aca="false">IF(OR(A169="",D169="not in list"),"",IF(Results!$C$11=0,0,SUMIF('Current trees'!$D$2:$D$501,D169,'Current trees'!$B$2:$B$501)/Results!$C$11))</f>
        <v/>
      </c>
      <c r="L169" s="9" t="str">
        <f aca="false">IF(AND(A169="",B169=""),"",IF(A169="","Species name missing: these trees are not counted",IF(A169&lt;&gt;TRIM(A169),"Extra spaces in the species name: remove them",IF(OR(B169="",AND(B169&lt;&gt;"",IFERROR(OR(NOT(ISNUMBER(B169)),B169&lt;0,B169&lt;&gt;INT(B169)),TRUE()))),"Number of trees must be a whole number, 0 or more",IF(D169="not in list","Genus not in 'Genus–family list': add it",IF(COUNTIF($A$2:$A$501,A169)&gt;1,"Species listed more than once: combine the rows",IF(N(F169)&lt;0,"More trees removed than exist: check the planting plan","")))))))</f>
        <v/>
      </c>
    </row>
    <row r="170" customFormat="false" ht="15" hidden="false" customHeight="true" outlineLevel="0" collapsed="false">
      <c r="A170" s="7"/>
      <c r="B170" s="8"/>
      <c r="C170" s="9" t="str">
        <f aca="false">IF(A170="","",IFERROR(LEFT(TRIM(A170),FIND(" ",TRIM(A170))-1),TRIM(A170)))</f>
        <v/>
      </c>
      <c r="D170" s="9" t="str">
        <f aca="false">IF(A170="","",IFERROR(VLOOKUP(C170,'Genus–family list'!$A$2:$B$400,2,FALSE()),"not in list"))</f>
        <v/>
      </c>
      <c r="E170" s="10" t="str">
        <f aca="false">IF(A170="","",IF(Results!$C$11=0,0,B170/Results!$C$11))</f>
        <v/>
      </c>
      <c r="F170" s="11" t="str">
        <f aca="false">IF(A170="","",B170+SUMIF('Planting plan'!$A$2:$A$201,A170,'Planting plan'!$B$2:$B$201)-SUMIF('Planting plan'!$A$2:$A$201,A170,'Planting plan'!$C$2:$C$201))</f>
        <v/>
      </c>
      <c r="G170" s="10" t="str">
        <f aca="false">IF(A170="","",IF(Results!$D$11=0,0,F170/Results!$D$11))</f>
        <v/>
      </c>
      <c r="H170" s="10" t="str">
        <f aca="false">IF(A170="","",IF(Results!$D$11=0,0,(SUMIF('Current trees'!$C$2:$C$501,C170,'Current trees'!$F$2:$F$501)+SUMIF('Planting plan'!$E$2:$E$201,C170,'Planting plan'!$H$2:$H$201))/Results!$D$11))</f>
        <v/>
      </c>
      <c r="I170" s="10" t="str">
        <f aca="false">IF(OR(A170="",D170="not in list"),"",IF(Results!$D$11=0,0,(SUMIF('Current trees'!$D$2:$D$501,D170,'Current trees'!$F$2:$F$501)+SUMIF('Planting plan'!$F$2:$F$201,D170,'Planting plan'!$H$2:$H$201))/Results!$D$11))</f>
        <v/>
      </c>
      <c r="J170" s="10" t="str">
        <f aca="false">IF(A170="","",IF(Results!$C$11=0,0,SUMIF('Current trees'!$C$2:$C$501,C170,'Current trees'!$B$2:$B$501)/Results!$C$11))</f>
        <v/>
      </c>
      <c r="K170" s="10" t="str">
        <f aca="false">IF(OR(A170="",D170="not in list"),"",IF(Results!$C$11=0,0,SUMIF('Current trees'!$D$2:$D$501,D170,'Current trees'!$B$2:$B$501)/Results!$C$11))</f>
        <v/>
      </c>
      <c r="L170" s="9" t="str">
        <f aca="false">IF(AND(A170="",B170=""),"",IF(A170="","Species name missing: these trees are not counted",IF(A170&lt;&gt;TRIM(A170),"Extra spaces in the species name: remove them",IF(OR(B170="",AND(B170&lt;&gt;"",IFERROR(OR(NOT(ISNUMBER(B170)),B170&lt;0,B170&lt;&gt;INT(B170)),TRUE()))),"Number of trees must be a whole number, 0 or more",IF(D170="not in list","Genus not in 'Genus–family list': add it",IF(COUNTIF($A$2:$A$501,A170)&gt;1,"Species listed more than once: combine the rows",IF(N(F170)&lt;0,"More trees removed than exist: check the planting plan","")))))))</f>
        <v/>
      </c>
    </row>
    <row r="171" customFormat="false" ht="15" hidden="false" customHeight="true" outlineLevel="0" collapsed="false">
      <c r="A171" s="7"/>
      <c r="B171" s="8"/>
      <c r="C171" s="9" t="str">
        <f aca="false">IF(A171="","",IFERROR(LEFT(TRIM(A171),FIND(" ",TRIM(A171))-1),TRIM(A171)))</f>
        <v/>
      </c>
      <c r="D171" s="9" t="str">
        <f aca="false">IF(A171="","",IFERROR(VLOOKUP(C171,'Genus–family list'!$A$2:$B$400,2,FALSE()),"not in list"))</f>
        <v/>
      </c>
      <c r="E171" s="10" t="str">
        <f aca="false">IF(A171="","",IF(Results!$C$11=0,0,B171/Results!$C$11))</f>
        <v/>
      </c>
      <c r="F171" s="11" t="str">
        <f aca="false">IF(A171="","",B171+SUMIF('Planting plan'!$A$2:$A$201,A171,'Planting plan'!$B$2:$B$201)-SUMIF('Planting plan'!$A$2:$A$201,A171,'Planting plan'!$C$2:$C$201))</f>
        <v/>
      </c>
      <c r="G171" s="10" t="str">
        <f aca="false">IF(A171="","",IF(Results!$D$11=0,0,F171/Results!$D$11))</f>
        <v/>
      </c>
      <c r="H171" s="10" t="str">
        <f aca="false">IF(A171="","",IF(Results!$D$11=0,0,(SUMIF('Current trees'!$C$2:$C$501,C171,'Current trees'!$F$2:$F$501)+SUMIF('Planting plan'!$E$2:$E$201,C171,'Planting plan'!$H$2:$H$201))/Results!$D$11))</f>
        <v/>
      </c>
      <c r="I171" s="10" t="str">
        <f aca="false">IF(OR(A171="",D171="not in list"),"",IF(Results!$D$11=0,0,(SUMIF('Current trees'!$D$2:$D$501,D171,'Current trees'!$F$2:$F$501)+SUMIF('Planting plan'!$F$2:$F$201,D171,'Planting plan'!$H$2:$H$201))/Results!$D$11))</f>
        <v/>
      </c>
      <c r="J171" s="10" t="str">
        <f aca="false">IF(A171="","",IF(Results!$C$11=0,0,SUMIF('Current trees'!$C$2:$C$501,C171,'Current trees'!$B$2:$B$501)/Results!$C$11))</f>
        <v/>
      </c>
      <c r="K171" s="10" t="str">
        <f aca="false">IF(OR(A171="",D171="not in list"),"",IF(Results!$C$11=0,0,SUMIF('Current trees'!$D$2:$D$501,D171,'Current trees'!$B$2:$B$501)/Results!$C$11))</f>
        <v/>
      </c>
      <c r="L171" s="9" t="str">
        <f aca="false">IF(AND(A171="",B171=""),"",IF(A171="","Species name missing: these trees are not counted",IF(A171&lt;&gt;TRIM(A171),"Extra spaces in the species name: remove them",IF(OR(B171="",AND(B171&lt;&gt;"",IFERROR(OR(NOT(ISNUMBER(B171)),B171&lt;0,B171&lt;&gt;INT(B171)),TRUE()))),"Number of trees must be a whole number, 0 or more",IF(D171="not in list","Genus not in 'Genus–family list': add it",IF(COUNTIF($A$2:$A$501,A171)&gt;1,"Species listed more than once: combine the rows",IF(N(F171)&lt;0,"More trees removed than exist: check the planting plan","")))))))</f>
        <v/>
      </c>
    </row>
    <row r="172" customFormat="false" ht="15" hidden="false" customHeight="true" outlineLevel="0" collapsed="false">
      <c r="A172" s="7"/>
      <c r="B172" s="8"/>
      <c r="C172" s="9" t="str">
        <f aca="false">IF(A172="","",IFERROR(LEFT(TRIM(A172),FIND(" ",TRIM(A172))-1),TRIM(A172)))</f>
        <v/>
      </c>
      <c r="D172" s="9" t="str">
        <f aca="false">IF(A172="","",IFERROR(VLOOKUP(C172,'Genus–family list'!$A$2:$B$400,2,FALSE()),"not in list"))</f>
        <v/>
      </c>
      <c r="E172" s="10" t="str">
        <f aca="false">IF(A172="","",IF(Results!$C$11=0,0,B172/Results!$C$11))</f>
        <v/>
      </c>
      <c r="F172" s="11" t="str">
        <f aca="false">IF(A172="","",B172+SUMIF('Planting plan'!$A$2:$A$201,A172,'Planting plan'!$B$2:$B$201)-SUMIF('Planting plan'!$A$2:$A$201,A172,'Planting plan'!$C$2:$C$201))</f>
        <v/>
      </c>
      <c r="G172" s="10" t="str">
        <f aca="false">IF(A172="","",IF(Results!$D$11=0,0,F172/Results!$D$11))</f>
        <v/>
      </c>
      <c r="H172" s="10" t="str">
        <f aca="false">IF(A172="","",IF(Results!$D$11=0,0,(SUMIF('Current trees'!$C$2:$C$501,C172,'Current trees'!$F$2:$F$501)+SUMIF('Planting plan'!$E$2:$E$201,C172,'Planting plan'!$H$2:$H$201))/Results!$D$11))</f>
        <v/>
      </c>
      <c r="I172" s="10" t="str">
        <f aca="false">IF(OR(A172="",D172="not in list"),"",IF(Results!$D$11=0,0,(SUMIF('Current trees'!$D$2:$D$501,D172,'Current trees'!$F$2:$F$501)+SUMIF('Planting plan'!$F$2:$F$201,D172,'Planting plan'!$H$2:$H$201))/Results!$D$11))</f>
        <v/>
      </c>
      <c r="J172" s="10" t="str">
        <f aca="false">IF(A172="","",IF(Results!$C$11=0,0,SUMIF('Current trees'!$C$2:$C$501,C172,'Current trees'!$B$2:$B$501)/Results!$C$11))</f>
        <v/>
      </c>
      <c r="K172" s="10" t="str">
        <f aca="false">IF(OR(A172="",D172="not in list"),"",IF(Results!$C$11=0,0,SUMIF('Current trees'!$D$2:$D$501,D172,'Current trees'!$B$2:$B$501)/Results!$C$11))</f>
        <v/>
      </c>
      <c r="L172" s="9" t="str">
        <f aca="false">IF(AND(A172="",B172=""),"",IF(A172="","Species name missing: these trees are not counted",IF(A172&lt;&gt;TRIM(A172),"Extra spaces in the species name: remove them",IF(OR(B172="",AND(B172&lt;&gt;"",IFERROR(OR(NOT(ISNUMBER(B172)),B172&lt;0,B172&lt;&gt;INT(B172)),TRUE()))),"Number of trees must be a whole number, 0 or more",IF(D172="not in list","Genus not in 'Genus–family list': add it",IF(COUNTIF($A$2:$A$501,A172)&gt;1,"Species listed more than once: combine the rows",IF(N(F172)&lt;0,"More trees removed than exist: check the planting plan","")))))))</f>
        <v/>
      </c>
    </row>
    <row r="173" customFormat="false" ht="15" hidden="false" customHeight="true" outlineLevel="0" collapsed="false">
      <c r="A173" s="7"/>
      <c r="B173" s="8"/>
      <c r="C173" s="9" t="str">
        <f aca="false">IF(A173="","",IFERROR(LEFT(TRIM(A173),FIND(" ",TRIM(A173))-1),TRIM(A173)))</f>
        <v/>
      </c>
      <c r="D173" s="9" t="str">
        <f aca="false">IF(A173="","",IFERROR(VLOOKUP(C173,'Genus–family list'!$A$2:$B$400,2,FALSE()),"not in list"))</f>
        <v/>
      </c>
      <c r="E173" s="10" t="str">
        <f aca="false">IF(A173="","",IF(Results!$C$11=0,0,B173/Results!$C$11))</f>
        <v/>
      </c>
      <c r="F173" s="11" t="str">
        <f aca="false">IF(A173="","",B173+SUMIF('Planting plan'!$A$2:$A$201,A173,'Planting plan'!$B$2:$B$201)-SUMIF('Planting plan'!$A$2:$A$201,A173,'Planting plan'!$C$2:$C$201))</f>
        <v/>
      </c>
      <c r="G173" s="10" t="str">
        <f aca="false">IF(A173="","",IF(Results!$D$11=0,0,F173/Results!$D$11))</f>
        <v/>
      </c>
      <c r="H173" s="10" t="str">
        <f aca="false">IF(A173="","",IF(Results!$D$11=0,0,(SUMIF('Current trees'!$C$2:$C$501,C173,'Current trees'!$F$2:$F$501)+SUMIF('Planting plan'!$E$2:$E$201,C173,'Planting plan'!$H$2:$H$201))/Results!$D$11))</f>
        <v/>
      </c>
      <c r="I173" s="10" t="str">
        <f aca="false">IF(OR(A173="",D173="not in list"),"",IF(Results!$D$11=0,0,(SUMIF('Current trees'!$D$2:$D$501,D173,'Current trees'!$F$2:$F$501)+SUMIF('Planting plan'!$F$2:$F$201,D173,'Planting plan'!$H$2:$H$201))/Results!$D$11))</f>
        <v/>
      </c>
      <c r="J173" s="10" t="str">
        <f aca="false">IF(A173="","",IF(Results!$C$11=0,0,SUMIF('Current trees'!$C$2:$C$501,C173,'Current trees'!$B$2:$B$501)/Results!$C$11))</f>
        <v/>
      </c>
      <c r="K173" s="10" t="str">
        <f aca="false">IF(OR(A173="",D173="not in list"),"",IF(Results!$C$11=0,0,SUMIF('Current trees'!$D$2:$D$501,D173,'Current trees'!$B$2:$B$501)/Results!$C$11))</f>
        <v/>
      </c>
      <c r="L173" s="9" t="str">
        <f aca="false">IF(AND(A173="",B173=""),"",IF(A173="","Species name missing: these trees are not counted",IF(A173&lt;&gt;TRIM(A173),"Extra spaces in the species name: remove them",IF(OR(B173="",AND(B173&lt;&gt;"",IFERROR(OR(NOT(ISNUMBER(B173)),B173&lt;0,B173&lt;&gt;INT(B173)),TRUE()))),"Number of trees must be a whole number, 0 or more",IF(D173="not in list","Genus not in 'Genus–family list': add it",IF(COUNTIF($A$2:$A$501,A173)&gt;1,"Species listed more than once: combine the rows",IF(N(F173)&lt;0,"More trees removed than exist: check the planting plan","")))))))</f>
        <v/>
      </c>
    </row>
    <row r="174" customFormat="false" ht="15" hidden="false" customHeight="true" outlineLevel="0" collapsed="false">
      <c r="A174" s="7"/>
      <c r="B174" s="8"/>
      <c r="C174" s="9" t="str">
        <f aca="false">IF(A174="","",IFERROR(LEFT(TRIM(A174),FIND(" ",TRIM(A174))-1),TRIM(A174)))</f>
        <v/>
      </c>
      <c r="D174" s="9" t="str">
        <f aca="false">IF(A174="","",IFERROR(VLOOKUP(C174,'Genus–family list'!$A$2:$B$400,2,FALSE()),"not in list"))</f>
        <v/>
      </c>
      <c r="E174" s="10" t="str">
        <f aca="false">IF(A174="","",IF(Results!$C$11=0,0,B174/Results!$C$11))</f>
        <v/>
      </c>
      <c r="F174" s="11" t="str">
        <f aca="false">IF(A174="","",B174+SUMIF('Planting plan'!$A$2:$A$201,A174,'Planting plan'!$B$2:$B$201)-SUMIF('Planting plan'!$A$2:$A$201,A174,'Planting plan'!$C$2:$C$201))</f>
        <v/>
      </c>
      <c r="G174" s="10" t="str">
        <f aca="false">IF(A174="","",IF(Results!$D$11=0,0,F174/Results!$D$11))</f>
        <v/>
      </c>
      <c r="H174" s="10" t="str">
        <f aca="false">IF(A174="","",IF(Results!$D$11=0,0,(SUMIF('Current trees'!$C$2:$C$501,C174,'Current trees'!$F$2:$F$501)+SUMIF('Planting plan'!$E$2:$E$201,C174,'Planting plan'!$H$2:$H$201))/Results!$D$11))</f>
        <v/>
      </c>
      <c r="I174" s="10" t="str">
        <f aca="false">IF(OR(A174="",D174="not in list"),"",IF(Results!$D$11=0,0,(SUMIF('Current trees'!$D$2:$D$501,D174,'Current trees'!$F$2:$F$501)+SUMIF('Planting plan'!$F$2:$F$201,D174,'Planting plan'!$H$2:$H$201))/Results!$D$11))</f>
        <v/>
      </c>
      <c r="J174" s="10" t="str">
        <f aca="false">IF(A174="","",IF(Results!$C$11=0,0,SUMIF('Current trees'!$C$2:$C$501,C174,'Current trees'!$B$2:$B$501)/Results!$C$11))</f>
        <v/>
      </c>
      <c r="K174" s="10" t="str">
        <f aca="false">IF(OR(A174="",D174="not in list"),"",IF(Results!$C$11=0,0,SUMIF('Current trees'!$D$2:$D$501,D174,'Current trees'!$B$2:$B$501)/Results!$C$11))</f>
        <v/>
      </c>
      <c r="L174" s="9" t="str">
        <f aca="false">IF(AND(A174="",B174=""),"",IF(A174="","Species name missing: these trees are not counted",IF(A174&lt;&gt;TRIM(A174),"Extra spaces in the species name: remove them",IF(OR(B174="",AND(B174&lt;&gt;"",IFERROR(OR(NOT(ISNUMBER(B174)),B174&lt;0,B174&lt;&gt;INT(B174)),TRUE()))),"Number of trees must be a whole number, 0 or more",IF(D174="not in list","Genus not in 'Genus–family list': add it",IF(COUNTIF($A$2:$A$501,A174)&gt;1,"Species listed more than once: combine the rows",IF(N(F174)&lt;0,"More trees removed than exist: check the planting plan","")))))))</f>
        <v/>
      </c>
    </row>
    <row r="175" customFormat="false" ht="15" hidden="false" customHeight="true" outlineLevel="0" collapsed="false">
      <c r="A175" s="7"/>
      <c r="B175" s="8"/>
      <c r="C175" s="9" t="str">
        <f aca="false">IF(A175="","",IFERROR(LEFT(TRIM(A175),FIND(" ",TRIM(A175))-1),TRIM(A175)))</f>
        <v/>
      </c>
      <c r="D175" s="9" t="str">
        <f aca="false">IF(A175="","",IFERROR(VLOOKUP(C175,'Genus–family list'!$A$2:$B$400,2,FALSE()),"not in list"))</f>
        <v/>
      </c>
      <c r="E175" s="10" t="str">
        <f aca="false">IF(A175="","",IF(Results!$C$11=0,0,B175/Results!$C$11))</f>
        <v/>
      </c>
      <c r="F175" s="11" t="str">
        <f aca="false">IF(A175="","",B175+SUMIF('Planting plan'!$A$2:$A$201,A175,'Planting plan'!$B$2:$B$201)-SUMIF('Planting plan'!$A$2:$A$201,A175,'Planting plan'!$C$2:$C$201))</f>
        <v/>
      </c>
      <c r="G175" s="10" t="str">
        <f aca="false">IF(A175="","",IF(Results!$D$11=0,0,F175/Results!$D$11))</f>
        <v/>
      </c>
      <c r="H175" s="10" t="str">
        <f aca="false">IF(A175="","",IF(Results!$D$11=0,0,(SUMIF('Current trees'!$C$2:$C$501,C175,'Current trees'!$F$2:$F$501)+SUMIF('Planting plan'!$E$2:$E$201,C175,'Planting plan'!$H$2:$H$201))/Results!$D$11))</f>
        <v/>
      </c>
      <c r="I175" s="10" t="str">
        <f aca="false">IF(OR(A175="",D175="not in list"),"",IF(Results!$D$11=0,0,(SUMIF('Current trees'!$D$2:$D$501,D175,'Current trees'!$F$2:$F$501)+SUMIF('Planting plan'!$F$2:$F$201,D175,'Planting plan'!$H$2:$H$201))/Results!$D$11))</f>
        <v/>
      </c>
      <c r="J175" s="10" t="str">
        <f aca="false">IF(A175="","",IF(Results!$C$11=0,0,SUMIF('Current trees'!$C$2:$C$501,C175,'Current trees'!$B$2:$B$501)/Results!$C$11))</f>
        <v/>
      </c>
      <c r="K175" s="10" t="str">
        <f aca="false">IF(OR(A175="",D175="not in list"),"",IF(Results!$C$11=0,0,SUMIF('Current trees'!$D$2:$D$501,D175,'Current trees'!$B$2:$B$501)/Results!$C$11))</f>
        <v/>
      </c>
      <c r="L175" s="9" t="str">
        <f aca="false">IF(AND(A175="",B175=""),"",IF(A175="","Species name missing: these trees are not counted",IF(A175&lt;&gt;TRIM(A175),"Extra spaces in the species name: remove them",IF(OR(B175="",AND(B175&lt;&gt;"",IFERROR(OR(NOT(ISNUMBER(B175)),B175&lt;0,B175&lt;&gt;INT(B175)),TRUE()))),"Number of trees must be a whole number, 0 or more",IF(D175="not in list","Genus not in 'Genus–family list': add it",IF(COUNTIF($A$2:$A$501,A175)&gt;1,"Species listed more than once: combine the rows",IF(N(F175)&lt;0,"More trees removed than exist: check the planting plan","")))))))</f>
        <v/>
      </c>
    </row>
    <row r="176" customFormat="false" ht="15" hidden="false" customHeight="true" outlineLevel="0" collapsed="false">
      <c r="A176" s="7"/>
      <c r="B176" s="8"/>
      <c r="C176" s="9" t="str">
        <f aca="false">IF(A176="","",IFERROR(LEFT(TRIM(A176),FIND(" ",TRIM(A176))-1),TRIM(A176)))</f>
        <v/>
      </c>
      <c r="D176" s="9" t="str">
        <f aca="false">IF(A176="","",IFERROR(VLOOKUP(C176,'Genus–family list'!$A$2:$B$400,2,FALSE()),"not in list"))</f>
        <v/>
      </c>
      <c r="E176" s="10" t="str">
        <f aca="false">IF(A176="","",IF(Results!$C$11=0,0,B176/Results!$C$11))</f>
        <v/>
      </c>
      <c r="F176" s="11" t="str">
        <f aca="false">IF(A176="","",B176+SUMIF('Planting plan'!$A$2:$A$201,A176,'Planting plan'!$B$2:$B$201)-SUMIF('Planting plan'!$A$2:$A$201,A176,'Planting plan'!$C$2:$C$201))</f>
        <v/>
      </c>
      <c r="G176" s="10" t="str">
        <f aca="false">IF(A176="","",IF(Results!$D$11=0,0,F176/Results!$D$11))</f>
        <v/>
      </c>
      <c r="H176" s="10" t="str">
        <f aca="false">IF(A176="","",IF(Results!$D$11=0,0,(SUMIF('Current trees'!$C$2:$C$501,C176,'Current trees'!$F$2:$F$501)+SUMIF('Planting plan'!$E$2:$E$201,C176,'Planting plan'!$H$2:$H$201))/Results!$D$11))</f>
        <v/>
      </c>
      <c r="I176" s="10" t="str">
        <f aca="false">IF(OR(A176="",D176="not in list"),"",IF(Results!$D$11=0,0,(SUMIF('Current trees'!$D$2:$D$501,D176,'Current trees'!$F$2:$F$501)+SUMIF('Planting plan'!$F$2:$F$201,D176,'Planting plan'!$H$2:$H$201))/Results!$D$11))</f>
        <v/>
      </c>
      <c r="J176" s="10" t="str">
        <f aca="false">IF(A176="","",IF(Results!$C$11=0,0,SUMIF('Current trees'!$C$2:$C$501,C176,'Current trees'!$B$2:$B$501)/Results!$C$11))</f>
        <v/>
      </c>
      <c r="K176" s="10" t="str">
        <f aca="false">IF(OR(A176="",D176="not in list"),"",IF(Results!$C$11=0,0,SUMIF('Current trees'!$D$2:$D$501,D176,'Current trees'!$B$2:$B$501)/Results!$C$11))</f>
        <v/>
      </c>
      <c r="L176" s="9" t="str">
        <f aca="false">IF(AND(A176="",B176=""),"",IF(A176="","Species name missing: these trees are not counted",IF(A176&lt;&gt;TRIM(A176),"Extra spaces in the species name: remove them",IF(OR(B176="",AND(B176&lt;&gt;"",IFERROR(OR(NOT(ISNUMBER(B176)),B176&lt;0,B176&lt;&gt;INT(B176)),TRUE()))),"Number of trees must be a whole number, 0 or more",IF(D176="not in list","Genus not in 'Genus–family list': add it",IF(COUNTIF($A$2:$A$501,A176)&gt;1,"Species listed more than once: combine the rows",IF(N(F176)&lt;0,"More trees removed than exist: check the planting plan","")))))))</f>
        <v/>
      </c>
    </row>
    <row r="177" customFormat="false" ht="15" hidden="false" customHeight="true" outlineLevel="0" collapsed="false">
      <c r="A177" s="7"/>
      <c r="B177" s="8"/>
      <c r="C177" s="9" t="str">
        <f aca="false">IF(A177="","",IFERROR(LEFT(TRIM(A177),FIND(" ",TRIM(A177))-1),TRIM(A177)))</f>
        <v/>
      </c>
      <c r="D177" s="9" t="str">
        <f aca="false">IF(A177="","",IFERROR(VLOOKUP(C177,'Genus–family list'!$A$2:$B$400,2,FALSE()),"not in list"))</f>
        <v/>
      </c>
      <c r="E177" s="10" t="str">
        <f aca="false">IF(A177="","",IF(Results!$C$11=0,0,B177/Results!$C$11))</f>
        <v/>
      </c>
      <c r="F177" s="11" t="str">
        <f aca="false">IF(A177="","",B177+SUMIF('Planting plan'!$A$2:$A$201,A177,'Planting plan'!$B$2:$B$201)-SUMIF('Planting plan'!$A$2:$A$201,A177,'Planting plan'!$C$2:$C$201))</f>
        <v/>
      </c>
      <c r="G177" s="10" t="str">
        <f aca="false">IF(A177="","",IF(Results!$D$11=0,0,F177/Results!$D$11))</f>
        <v/>
      </c>
      <c r="H177" s="10" t="str">
        <f aca="false">IF(A177="","",IF(Results!$D$11=0,0,(SUMIF('Current trees'!$C$2:$C$501,C177,'Current trees'!$F$2:$F$501)+SUMIF('Planting plan'!$E$2:$E$201,C177,'Planting plan'!$H$2:$H$201))/Results!$D$11))</f>
        <v/>
      </c>
      <c r="I177" s="10" t="str">
        <f aca="false">IF(OR(A177="",D177="not in list"),"",IF(Results!$D$11=0,0,(SUMIF('Current trees'!$D$2:$D$501,D177,'Current trees'!$F$2:$F$501)+SUMIF('Planting plan'!$F$2:$F$201,D177,'Planting plan'!$H$2:$H$201))/Results!$D$11))</f>
        <v/>
      </c>
      <c r="J177" s="10" t="str">
        <f aca="false">IF(A177="","",IF(Results!$C$11=0,0,SUMIF('Current trees'!$C$2:$C$501,C177,'Current trees'!$B$2:$B$501)/Results!$C$11))</f>
        <v/>
      </c>
      <c r="K177" s="10" t="str">
        <f aca="false">IF(OR(A177="",D177="not in list"),"",IF(Results!$C$11=0,0,SUMIF('Current trees'!$D$2:$D$501,D177,'Current trees'!$B$2:$B$501)/Results!$C$11))</f>
        <v/>
      </c>
      <c r="L177" s="9" t="str">
        <f aca="false">IF(AND(A177="",B177=""),"",IF(A177="","Species name missing: these trees are not counted",IF(A177&lt;&gt;TRIM(A177),"Extra spaces in the species name: remove them",IF(OR(B177="",AND(B177&lt;&gt;"",IFERROR(OR(NOT(ISNUMBER(B177)),B177&lt;0,B177&lt;&gt;INT(B177)),TRUE()))),"Number of trees must be a whole number, 0 or more",IF(D177="not in list","Genus not in 'Genus–family list': add it",IF(COUNTIF($A$2:$A$501,A177)&gt;1,"Species listed more than once: combine the rows",IF(N(F177)&lt;0,"More trees removed than exist: check the planting plan","")))))))</f>
        <v/>
      </c>
    </row>
    <row r="178" customFormat="false" ht="15" hidden="false" customHeight="true" outlineLevel="0" collapsed="false">
      <c r="A178" s="7"/>
      <c r="B178" s="8"/>
      <c r="C178" s="9" t="str">
        <f aca="false">IF(A178="","",IFERROR(LEFT(TRIM(A178),FIND(" ",TRIM(A178))-1),TRIM(A178)))</f>
        <v/>
      </c>
      <c r="D178" s="9" t="str">
        <f aca="false">IF(A178="","",IFERROR(VLOOKUP(C178,'Genus–family list'!$A$2:$B$400,2,FALSE()),"not in list"))</f>
        <v/>
      </c>
      <c r="E178" s="10" t="str">
        <f aca="false">IF(A178="","",IF(Results!$C$11=0,0,B178/Results!$C$11))</f>
        <v/>
      </c>
      <c r="F178" s="11" t="str">
        <f aca="false">IF(A178="","",B178+SUMIF('Planting plan'!$A$2:$A$201,A178,'Planting plan'!$B$2:$B$201)-SUMIF('Planting plan'!$A$2:$A$201,A178,'Planting plan'!$C$2:$C$201))</f>
        <v/>
      </c>
      <c r="G178" s="10" t="str">
        <f aca="false">IF(A178="","",IF(Results!$D$11=0,0,F178/Results!$D$11))</f>
        <v/>
      </c>
      <c r="H178" s="10" t="str">
        <f aca="false">IF(A178="","",IF(Results!$D$11=0,0,(SUMIF('Current trees'!$C$2:$C$501,C178,'Current trees'!$F$2:$F$501)+SUMIF('Planting plan'!$E$2:$E$201,C178,'Planting plan'!$H$2:$H$201))/Results!$D$11))</f>
        <v/>
      </c>
      <c r="I178" s="10" t="str">
        <f aca="false">IF(OR(A178="",D178="not in list"),"",IF(Results!$D$11=0,0,(SUMIF('Current trees'!$D$2:$D$501,D178,'Current trees'!$F$2:$F$501)+SUMIF('Planting plan'!$F$2:$F$201,D178,'Planting plan'!$H$2:$H$201))/Results!$D$11))</f>
        <v/>
      </c>
      <c r="J178" s="10" t="str">
        <f aca="false">IF(A178="","",IF(Results!$C$11=0,0,SUMIF('Current trees'!$C$2:$C$501,C178,'Current trees'!$B$2:$B$501)/Results!$C$11))</f>
        <v/>
      </c>
      <c r="K178" s="10" t="str">
        <f aca="false">IF(OR(A178="",D178="not in list"),"",IF(Results!$C$11=0,0,SUMIF('Current trees'!$D$2:$D$501,D178,'Current trees'!$B$2:$B$501)/Results!$C$11))</f>
        <v/>
      </c>
      <c r="L178" s="9" t="str">
        <f aca="false">IF(AND(A178="",B178=""),"",IF(A178="","Species name missing: these trees are not counted",IF(A178&lt;&gt;TRIM(A178),"Extra spaces in the species name: remove them",IF(OR(B178="",AND(B178&lt;&gt;"",IFERROR(OR(NOT(ISNUMBER(B178)),B178&lt;0,B178&lt;&gt;INT(B178)),TRUE()))),"Number of trees must be a whole number, 0 or more",IF(D178="not in list","Genus not in 'Genus–family list': add it",IF(COUNTIF($A$2:$A$501,A178)&gt;1,"Species listed more than once: combine the rows",IF(N(F178)&lt;0,"More trees removed than exist: check the planting plan","")))))))</f>
        <v/>
      </c>
    </row>
    <row r="179" customFormat="false" ht="15" hidden="false" customHeight="true" outlineLevel="0" collapsed="false">
      <c r="A179" s="7"/>
      <c r="B179" s="8"/>
      <c r="C179" s="9" t="str">
        <f aca="false">IF(A179="","",IFERROR(LEFT(TRIM(A179),FIND(" ",TRIM(A179))-1),TRIM(A179)))</f>
        <v/>
      </c>
      <c r="D179" s="9" t="str">
        <f aca="false">IF(A179="","",IFERROR(VLOOKUP(C179,'Genus–family list'!$A$2:$B$400,2,FALSE()),"not in list"))</f>
        <v/>
      </c>
      <c r="E179" s="10" t="str">
        <f aca="false">IF(A179="","",IF(Results!$C$11=0,0,B179/Results!$C$11))</f>
        <v/>
      </c>
      <c r="F179" s="11" t="str">
        <f aca="false">IF(A179="","",B179+SUMIF('Planting plan'!$A$2:$A$201,A179,'Planting plan'!$B$2:$B$201)-SUMIF('Planting plan'!$A$2:$A$201,A179,'Planting plan'!$C$2:$C$201))</f>
        <v/>
      </c>
      <c r="G179" s="10" t="str">
        <f aca="false">IF(A179="","",IF(Results!$D$11=0,0,F179/Results!$D$11))</f>
        <v/>
      </c>
      <c r="H179" s="10" t="str">
        <f aca="false">IF(A179="","",IF(Results!$D$11=0,0,(SUMIF('Current trees'!$C$2:$C$501,C179,'Current trees'!$F$2:$F$501)+SUMIF('Planting plan'!$E$2:$E$201,C179,'Planting plan'!$H$2:$H$201))/Results!$D$11))</f>
        <v/>
      </c>
      <c r="I179" s="10" t="str">
        <f aca="false">IF(OR(A179="",D179="not in list"),"",IF(Results!$D$11=0,0,(SUMIF('Current trees'!$D$2:$D$501,D179,'Current trees'!$F$2:$F$501)+SUMIF('Planting plan'!$F$2:$F$201,D179,'Planting plan'!$H$2:$H$201))/Results!$D$11))</f>
        <v/>
      </c>
      <c r="J179" s="10" t="str">
        <f aca="false">IF(A179="","",IF(Results!$C$11=0,0,SUMIF('Current trees'!$C$2:$C$501,C179,'Current trees'!$B$2:$B$501)/Results!$C$11))</f>
        <v/>
      </c>
      <c r="K179" s="10" t="str">
        <f aca="false">IF(OR(A179="",D179="not in list"),"",IF(Results!$C$11=0,0,SUMIF('Current trees'!$D$2:$D$501,D179,'Current trees'!$B$2:$B$501)/Results!$C$11))</f>
        <v/>
      </c>
      <c r="L179" s="9" t="str">
        <f aca="false">IF(AND(A179="",B179=""),"",IF(A179="","Species name missing: these trees are not counted",IF(A179&lt;&gt;TRIM(A179),"Extra spaces in the species name: remove them",IF(OR(B179="",AND(B179&lt;&gt;"",IFERROR(OR(NOT(ISNUMBER(B179)),B179&lt;0,B179&lt;&gt;INT(B179)),TRUE()))),"Number of trees must be a whole number, 0 or more",IF(D179="not in list","Genus not in 'Genus–family list': add it",IF(COUNTIF($A$2:$A$501,A179)&gt;1,"Species listed more than once: combine the rows",IF(N(F179)&lt;0,"More trees removed than exist: check the planting plan","")))))))</f>
        <v/>
      </c>
    </row>
    <row r="180" customFormat="false" ht="15" hidden="false" customHeight="true" outlineLevel="0" collapsed="false">
      <c r="A180" s="7"/>
      <c r="B180" s="8"/>
      <c r="C180" s="9" t="str">
        <f aca="false">IF(A180="","",IFERROR(LEFT(TRIM(A180),FIND(" ",TRIM(A180))-1),TRIM(A180)))</f>
        <v/>
      </c>
      <c r="D180" s="9" t="str">
        <f aca="false">IF(A180="","",IFERROR(VLOOKUP(C180,'Genus–family list'!$A$2:$B$400,2,FALSE()),"not in list"))</f>
        <v/>
      </c>
      <c r="E180" s="10" t="str">
        <f aca="false">IF(A180="","",IF(Results!$C$11=0,0,B180/Results!$C$11))</f>
        <v/>
      </c>
      <c r="F180" s="11" t="str">
        <f aca="false">IF(A180="","",B180+SUMIF('Planting plan'!$A$2:$A$201,A180,'Planting plan'!$B$2:$B$201)-SUMIF('Planting plan'!$A$2:$A$201,A180,'Planting plan'!$C$2:$C$201))</f>
        <v/>
      </c>
      <c r="G180" s="10" t="str">
        <f aca="false">IF(A180="","",IF(Results!$D$11=0,0,F180/Results!$D$11))</f>
        <v/>
      </c>
      <c r="H180" s="10" t="str">
        <f aca="false">IF(A180="","",IF(Results!$D$11=0,0,(SUMIF('Current trees'!$C$2:$C$501,C180,'Current trees'!$F$2:$F$501)+SUMIF('Planting plan'!$E$2:$E$201,C180,'Planting plan'!$H$2:$H$201))/Results!$D$11))</f>
        <v/>
      </c>
      <c r="I180" s="10" t="str">
        <f aca="false">IF(OR(A180="",D180="not in list"),"",IF(Results!$D$11=0,0,(SUMIF('Current trees'!$D$2:$D$501,D180,'Current trees'!$F$2:$F$501)+SUMIF('Planting plan'!$F$2:$F$201,D180,'Planting plan'!$H$2:$H$201))/Results!$D$11))</f>
        <v/>
      </c>
      <c r="J180" s="10" t="str">
        <f aca="false">IF(A180="","",IF(Results!$C$11=0,0,SUMIF('Current trees'!$C$2:$C$501,C180,'Current trees'!$B$2:$B$501)/Results!$C$11))</f>
        <v/>
      </c>
      <c r="K180" s="10" t="str">
        <f aca="false">IF(OR(A180="",D180="not in list"),"",IF(Results!$C$11=0,0,SUMIF('Current trees'!$D$2:$D$501,D180,'Current trees'!$B$2:$B$501)/Results!$C$11))</f>
        <v/>
      </c>
      <c r="L180" s="9" t="str">
        <f aca="false">IF(AND(A180="",B180=""),"",IF(A180="","Species name missing: these trees are not counted",IF(A180&lt;&gt;TRIM(A180),"Extra spaces in the species name: remove them",IF(OR(B180="",AND(B180&lt;&gt;"",IFERROR(OR(NOT(ISNUMBER(B180)),B180&lt;0,B180&lt;&gt;INT(B180)),TRUE()))),"Number of trees must be a whole number, 0 or more",IF(D180="not in list","Genus not in 'Genus–family list': add it",IF(COUNTIF($A$2:$A$501,A180)&gt;1,"Species listed more than once: combine the rows",IF(N(F180)&lt;0,"More trees removed than exist: check the planting plan","")))))))</f>
        <v/>
      </c>
    </row>
    <row r="181" customFormat="false" ht="15" hidden="false" customHeight="true" outlineLevel="0" collapsed="false">
      <c r="A181" s="7"/>
      <c r="B181" s="8"/>
      <c r="C181" s="9" t="str">
        <f aca="false">IF(A181="","",IFERROR(LEFT(TRIM(A181),FIND(" ",TRIM(A181))-1),TRIM(A181)))</f>
        <v/>
      </c>
      <c r="D181" s="9" t="str">
        <f aca="false">IF(A181="","",IFERROR(VLOOKUP(C181,'Genus–family list'!$A$2:$B$400,2,FALSE()),"not in list"))</f>
        <v/>
      </c>
      <c r="E181" s="10" t="str">
        <f aca="false">IF(A181="","",IF(Results!$C$11=0,0,B181/Results!$C$11))</f>
        <v/>
      </c>
      <c r="F181" s="11" t="str">
        <f aca="false">IF(A181="","",B181+SUMIF('Planting plan'!$A$2:$A$201,A181,'Planting plan'!$B$2:$B$201)-SUMIF('Planting plan'!$A$2:$A$201,A181,'Planting plan'!$C$2:$C$201))</f>
        <v/>
      </c>
      <c r="G181" s="10" t="str">
        <f aca="false">IF(A181="","",IF(Results!$D$11=0,0,F181/Results!$D$11))</f>
        <v/>
      </c>
      <c r="H181" s="10" t="str">
        <f aca="false">IF(A181="","",IF(Results!$D$11=0,0,(SUMIF('Current trees'!$C$2:$C$501,C181,'Current trees'!$F$2:$F$501)+SUMIF('Planting plan'!$E$2:$E$201,C181,'Planting plan'!$H$2:$H$201))/Results!$D$11))</f>
        <v/>
      </c>
      <c r="I181" s="10" t="str">
        <f aca="false">IF(OR(A181="",D181="not in list"),"",IF(Results!$D$11=0,0,(SUMIF('Current trees'!$D$2:$D$501,D181,'Current trees'!$F$2:$F$501)+SUMIF('Planting plan'!$F$2:$F$201,D181,'Planting plan'!$H$2:$H$201))/Results!$D$11))</f>
        <v/>
      </c>
      <c r="J181" s="10" t="str">
        <f aca="false">IF(A181="","",IF(Results!$C$11=0,0,SUMIF('Current trees'!$C$2:$C$501,C181,'Current trees'!$B$2:$B$501)/Results!$C$11))</f>
        <v/>
      </c>
      <c r="K181" s="10" t="str">
        <f aca="false">IF(OR(A181="",D181="not in list"),"",IF(Results!$C$11=0,0,SUMIF('Current trees'!$D$2:$D$501,D181,'Current trees'!$B$2:$B$501)/Results!$C$11))</f>
        <v/>
      </c>
      <c r="L181" s="9" t="str">
        <f aca="false">IF(AND(A181="",B181=""),"",IF(A181="","Species name missing: these trees are not counted",IF(A181&lt;&gt;TRIM(A181),"Extra spaces in the species name: remove them",IF(OR(B181="",AND(B181&lt;&gt;"",IFERROR(OR(NOT(ISNUMBER(B181)),B181&lt;0,B181&lt;&gt;INT(B181)),TRUE()))),"Number of trees must be a whole number, 0 or more",IF(D181="not in list","Genus not in 'Genus–family list': add it",IF(COUNTIF($A$2:$A$501,A181)&gt;1,"Species listed more than once: combine the rows",IF(N(F181)&lt;0,"More trees removed than exist: check the planting plan","")))))))</f>
        <v/>
      </c>
    </row>
    <row r="182" customFormat="false" ht="15" hidden="false" customHeight="true" outlineLevel="0" collapsed="false">
      <c r="A182" s="7"/>
      <c r="B182" s="8"/>
      <c r="C182" s="9" t="str">
        <f aca="false">IF(A182="","",IFERROR(LEFT(TRIM(A182),FIND(" ",TRIM(A182))-1),TRIM(A182)))</f>
        <v/>
      </c>
      <c r="D182" s="9" t="str">
        <f aca="false">IF(A182="","",IFERROR(VLOOKUP(C182,'Genus–family list'!$A$2:$B$400,2,FALSE()),"not in list"))</f>
        <v/>
      </c>
      <c r="E182" s="10" t="str">
        <f aca="false">IF(A182="","",IF(Results!$C$11=0,0,B182/Results!$C$11))</f>
        <v/>
      </c>
      <c r="F182" s="11" t="str">
        <f aca="false">IF(A182="","",B182+SUMIF('Planting plan'!$A$2:$A$201,A182,'Planting plan'!$B$2:$B$201)-SUMIF('Planting plan'!$A$2:$A$201,A182,'Planting plan'!$C$2:$C$201))</f>
        <v/>
      </c>
      <c r="G182" s="10" t="str">
        <f aca="false">IF(A182="","",IF(Results!$D$11=0,0,F182/Results!$D$11))</f>
        <v/>
      </c>
      <c r="H182" s="10" t="str">
        <f aca="false">IF(A182="","",IF(Results!$D$11=0,0,(SUMIF('Current trees'!$C$2:$C$501,C182,'Current trees'!$F$2:$F$501)+SUMIF('Planting plan'!$E$2:$E$201,C182,'Planting plan'!$H$2:$H$201))/Results!$D$11))</f>
        <v/>
      </c>
      <c r="I182" s="10" t="str">
        <f aca="false">IF(OR(A182="",D182="not in list"),"",IF(Results!$D$11=0,0,(SUMIF('Current trees'!$D$2:$D$501,D182,'Current trees'!$F$2:$F$501)+SUMIF('Planting plan'!$F$2:$F$201,D182,'Planting plan'!$H$2:$H$201))/Results!$D$11))</f>
        <v/>
      </c>
      <c r="J182" s="10" t="str">
        <f aca="false">IF(A182="","",IF(Results!$C$11=0,0,SUMIF('Current trees'!$C$2:$C$501,C182,'Current trees'!$B$2:$B$501)/Results!$C$11))</f>
        <v/>
      </c>
      <c r="K182" s="10" t="str">
        <f aca="false">IF(OR(A182="",D182="not in list"),"",IF(Results!$C$11=0,0,SUMIF('Current trees'!$D$2:$D$501,D182,'Current trees'!$B$2:$B$501)/Results!$C$11))</f>
        <v/>
      </c>
      <c r="L182" s="9" t="str">
        <f aca="false">IF(AND(A182="",B182=""),"",IF(A182="","Species name missing: these trees are not counted",IF(A182&lt;&gt;TRIM(A182),"Extra spaces in the species name: remove them",IF(OR(B182="",AND(B182&lt;&gt;"",IFERROR(OR(NOT(ISNUMBER(B182)),B182&lt;0,B182&lt;&gt;INT(B182)),TRUE()))),"Number of trees must be a whole number, 0 or more",IF(D182="not in list","Genus not in 'Genus–family list': add it",IF(COUNTIF($A$2:$A$501,A182)&gt;1,"Species listed more than once: combine the rows",IF(N(F182)&lt;0,"More trees removed than exist: check the planting plan","")))))))</f>
        <v/>
      </c>
    </row>
    <row r="183" customFormat="false" ht="15" hidden="false" customHeight="true" outlineLevel="0" collapsed="false">
      <c r="A183" s="7"/>
      <c r="B183" s="8"/>
      <c r="C183" s="9" t="str">
        <f aca="false">IF(A183="","",IFERROR(LEFT(TRIM(A183),FIND(" ",TRIM(A183))-1),TRIM(A183)))</f>
        <v/>
      </c>
      <c r="D183" s="9" t="str">
        <f aca="false">IF(A183="","",IFERROR(VLOOKUP(C183,'Genus–family list'!$A$2:$B$400,2,FALSE()),"not in list"))</f>
        <v/>
      </c>
      <c r="E183" s="10" t="str">
        <f aca="false">IF(A183="","",IF(Results!$C$11=0,0,B183/Results!$C$11))</f>
        <v/>
      </c>
      <c r="F183" s="11" t="str">
        <f aca="false">IF(A183="","",B183+SUMIF('Planting plan'!$A$2:$A$201,A183,'Planting plan'!$B$2:$B$201)-SUMIF('Planting plan'!$A$2:$A$201,A183,'Planting plan'!$C$2:$C$201))</f>
        <v/>
      </c>
      <c r="G183" s="10" t="str">
        <f aca="false">IF(A183="","",IF(Results!$D$11=0,0,F183/Results!$D$11))</f>
        <v/>
      </c>
      <c r="H183" s="10" t="str">
        <f aca="false">IF(A183="","",IF(Results!$D$11=0,0,(SUMIF('Current trees'!$C$2:$C$501,C183,'Current trees'!$F$2:$F$501)+SUMIF('Planting plan'!$E$2:$E$201,C183,'Planting plan'!$H$2:$H$201))/Results!$D$11))</f>
        <v/>
      </c>
      <c r="I183" s="10" t="str">
        <f aca="false">IF(OR(A183="",D183="not in list"),"",IF(Results!$D$11=0,0,(SUMIF('Current trees'!$D$2:$D$501,D183,'Current trees'!$F$2:$F$501)+SUMIF('Planting plan'!$F$2:$F$201,D183,'Planting plan'!$H$2:$H$201))/Results!$D$11))</f>
        <v/>
      </c>
      <c r="J183" s="10" t="str">
        <f aca="false">IF(A183="","",IF(Results!$C$11=0,0,SUMIF('Current trees'!$C$2:$C$501,C183,'Current trees'!$B$2:$B$501)/Results!$C$11))</f>
        <v/>
      </c>
      <c r="K183" s="10" t="str">
        <f aca="false">IF(OR(A183="",D183="not in list"),"",IF(Results!$C$11=0,0,SUMIF('Current trees'!$D$2:$D$501,D183,'Current trees'!$B$2:$B$501)/Results!$C$11))</f>
        <v/>
      </c>
      <c r="L183" s="9" t="str">
        <f aca="false">IF(AND(A183="",B183=""),"",IF(A183="","Species name missing: these trees are not counted",IF(A183&lt;&gt;TRIM(A183),"Extra spaces in the species name: remove them",IF(OR(B183="",AND(B183&lt;&gt;"",IFERROR(OR(NOT(ISNUMBER(B183)),B183&lt;0,B183&lt;&gt;INT(B183)),TRUE()))),"Number of trees must be a whole number, 0 or more",IF(D183="not in list","Genus not in 'Genus–family list': add it",IF(COUNTIF($A$2:$A$501,A183)&gt;1,"Species listed more than once: combine the rows",IF(N(F183)&lt;0,"More trees removed than exist: check the planting plan","")))))))</f>
        <v/>
      </c>
    </row>
    <row r="184" customFormat="false" ht="15" hidden="false" customHeight="true" outlineLevel="0" collapsed="false">
      <c r="A184" s="7"/>
      <c r="B184" s="8"/>
      <c r="C184" s="9" t="str">
        <f aca="false">IF(A184="","",IFERROR(LEFT(TRIM(A184),FIND(" ",TRIM(A184))-1),TRIM(A184)))</f>
        <v/>
      </c>
      <c r="D184" s="9" t="str">
        <f aca="false">IF(A184="","",IFERROR(VLOOKUP(C184,'Genus–family list'!$A$2:$B$400,2,FALSE()),"not in list"))</f>
        <v/>
      </c>
      <c r="E184" s="10" t="str">
        <f aca="false">IF(A184="","",IF(Results!$C$11=0,0,B184/Results!$C$11))</f>
        <v/>
      </c>
      <c r="F184" s="11" t="str">
        <f aca="false">IF(A184="","",B184+SUMIF('Planting plan'!$A$2:$A$201,A184,'Planting plan'!$B$2:$B$201)-SUMIF('Planting plan'!$A$2:$A$201,A184,'Planting plan'!$C$2:$C$201))</f>
        <v/>
      </c>
      <c r="G184" s="10" t="str">
        <f aca="false">IF(A184="","",IF(Results!$D$11=0,0,F184/Results!$D$11))</f>
        <v/>
      </c>
      <c r="H184" s="10" t="str">
        <f aca="false">IF(A184="","",IF(Results!$D$11=0,0,(SUMIF('Current trees'!$C$2:$C$501,C184,'Current trees'!$F$2:$F$501)+SUMIF('Planting plan'!$E$2:$E$201,C184,'Planting plan'!$H$2:$H$201))/Results!$D$11))</f>
        <v/>
      </c>
      <c r="I184" s="10" t="str">
        <f aca="false">IF(OR(A184="",D184="not in list"),"",IF(Results!$D$11=0,0,(SUMIF('Current trees'!$D$2:$D$501,D184,'Current trees'!$F$2:$F$501)+SUMIF('Planting plan'!$F$2:$F$201,D184,'Planting plan'!$H$2:$H$201))/Results!$D$11))</f>
        <v/>
      </c>
      <c r="J184" s="10" t="str">
        <f aca="false">IF(A184="","",IF(Results!$C$11=0,0,SUMIF('Current trees'!$C$2:$C$501,C184,'Current trees'!$B$2:$B$501)/Results!$C$11))</f>
        <v/>
      </c>
      <c r="K184" s="10" t="str">
        <f aca="false">IF(OR(A184="",D184="not in list"),"",IF(Results!$C$11=0,0,SUMIF('Current trees'!$D$2:$D$501,D184,'Current trees'!$B$2:$B$501)/Results!$C$11))</f>
        <v/>
      </c>
      <c r="L184" s="9" t="str">
        <f aca="false">IF(AND(A184="",B184=""),"",IF(A184="","Species name missing: these trees are not counted",IF(A184&lt;&gt;TRIM(A184),"Extra spaces in the species name: remove them",IF(OR(B184="",AND(B184&lt;&gt;"",IFERROR(OR(NOT(ISNUMBER(B184)),B184&lt;0,B184&lt;&gt;INT(B184)),TRUE()))),"Number of trees must be a whole number, 0 or more",IF(D184="not in list","Genus not in 'Genus–family list': add it",IF(COUNTIF($A$2:$A$501,A184)&gt;1,"Species listed more than once: combine the rows",IF(N(F184)&lt;0,"More trees removed than exist: check the planting plan","")))))))</f>
        <v/>
      </c>
    </row>
    <row r="185" customFormat="false" ht="15" hidden="false" customHeight="true" outlineLevel="0" collapsed="false">
      <c r="A185" s="7"/>
      <c r="B185" s="8"/>
      <c r="C185" s="9" t="str">
        <f aca="false">IF(A185="","",IFERROR(LEFT(TRIM(A185),FIND(" ",TRIM(A185))-1),TRIM(A185)))</f>
        <v/>
      </c>
      <c r="D185" s="9" t="str">
        <f aca="false">IF(A185="","",IFERROR(VLOOKUP(C185,'Genus–family list'!$A$2:$B$400,2,FALSE()),"not in list"))</f>
        <v/>
      </c>
      <c r="E185" s="10" t="str">
        <f aca="false">IF(A185="","",IF(Results!$C$11=0,0,B185/Results!$C$11))</f>
        <v/>
      </c>
      <c r="F185" s="11" t="str">
        <f aca="false">IF(A185="","",B185+SUMIF('Planting plan'!$A$2:$A$201,A185,'Planting plan'!$B$2:$B$201)-SUMIF('Planting plan'!$A$2:$A$201,A185,'Planting plan'!$C$2:$C$201))</f>
        <v/>
      </c>
      <c r="G185" s="10" t="str">
        <f aca="false">IF(A185="","",IF(Results!$D$11=0,0,F185/Results!$D$11))</f>
        <v/>
      </c>
      <c r="H185" s="10" t="str">
        <f aca="false">IF(A185="","",IF(Results!$D$11=0,0,(SUMIF('Current trees'!$C$2:$C$501,C185,'Current trees'!$F$2:$F$501)+SUMIF('Planting plan'!$E$2:$E$201,C185,'Planting plan'!$H$2:$H$201))/Results!$D$11))</f>
        <v/>
      </c>
      <c r="I185" s="10" t="str">
        <f aca="false">IF(OR(A185="",D185="not in list"),"",IF(Results!$D$11=0,0,(SUMIF('Current trees'!$D$2:$D$501,D185,'Current trees'!$F$2:$F$501)+SUMIF('Planting plan'!$F$2:$F$201,D185,'Planting plan'!$H$2:$H$201))/Results!$D$11))</f>
        <v/>
      </c>
      <c r="J185" s="10" t="str">
        <f aca="false">IF(A185="","",IF(Results!$C$11=0,0,SUMIF('Current trees'!$C$2:$C$501,C185,'Current trees'!$B$2:$B$501)/Results!$C$11))</f>
        <v/>
      </c>
      <c r="K185" s="10" t="str">
        <f aca="false">IF(OR(A185="",D185="not in list"),"",IF(Results!$C$11=0,0,SUMIF('Current trees'!$D$2:$D$501,D185,'Current trees'!$B$2:$B$501)/Results!$C$11))</f>
        <v/>
      </c>
      <c r="L185" s="9" t="str">
        <f aca="false">IF(AND(A185="",B185=""),"",IF(A185="","Species name missing: these trees are not counted",IF(A185&lt;&gt;TRIM(A185),"Extra spaces in the species name: remove them",IF(OR(B185="",AND(B185&lt;&gt;"",IFERROR(OR(NOT(ISNUMBER(B185)),B185&lt;0,B185&lt;&gt;INT(B185)),TRUE()))),"Number of trees must be a whole number, 0 or more",IF(D185="not in list","Genus not in 'Genus–family list': add it",IF(COUNTIF($A$2:$A$501,A185)&gt;1,"Species listed more than once: combine the rows",IF(N(F185)&lt;0,"More trees removed than exist: check the planting plan","")))))))</f>
        <v/>
      </c>
    </row>
    <row r="186" customFormat="false" ht="15" hidden="false" customHeight="true" outlineLevel="0" collapsed="false">
      <c r="A186" s="7"/>
      <c r="B186" s="8"/>
      <c r="C186" s="9" t="str">
        <f aca="false">IF(A186="","",IFERROR(LEFT(TRIM(A186),FIND(" ",TRIM(A186))-1),TRIM(A186)))</f>
        <v/>
      </c>
      <c r="D186" s="9" t="str">
        <f aca="false">IF(A186="","",IFERROR(VLOOKUP(C186,'Genus–family list'!$A$2:$B$400,2,FALSE()),"not in list"))</f>
        <v/>
      </c>
      <c r="E186" s="10" t="str">
        <f aca="false">IF(A186="","",IF(Results!$C$11=0,0,B186/Results!$C$11))</f>
        <v/>
      </c>
      <c r="F186" s="11" t="str">
        <f aca="false">IF(A186="","",B186+SUMIF('Planting plan'!$A$2:$A$201,A186,'Planting plan'!$B$2:$B$201)-SUMIF('Planting plan'!$A$2:$A$201,A186,'Planting plan'!$C$2:$C$201))</f>
        <v/>
      </c>
      <c r="G186" s="10" t="str">
        <f aca="false">IF(A186="","",IF(Results!$D$11=0,0,F186/Results!$D$11))</f>
        <v/>
      </c>
      <c r="H186" s="10" t="str">
        <f aca="false">IF(A186="","",IF(Results!$D$11=0,0,(SUMIF('Current trees'!$C$2:$C$501,C186,'Current trees'!$F$2:$F$501)+SUMIF('Planting plan'!$E$2:$E$201,C186,'Planting plan'!$H$2:$H$201))/Results!$D$11))</f>
        <v/>
      </c>
      <c r="I186" s="10" t="str">
        <f aca="false">IF(OR(A186="",D186="not in list"),"",IF(Results!$D$11=0,0,(SUMIF('Current trees'!$D$2:$D$501,D186,'Current trees'!$F$2:$F$501)+SUMIF('Planting plan'!$F$2:$F$201,D186,'Planting plan'!$H$2:$H$201))/Results!$D$11))</f>
        <v/>
      </c>
      <c r="J186" s="10" t="str">
        <f aca="false">IF(A186="","",IF(Results!$C$11=0,0,SUMIF('Current trees'!$C$2:$C$501,C186,'Current trees'!$B$2:$B$501)/Results!$C$11))</f>
        <v/>
      </c>
      <c r="K186" s="10" t="str">
        <f aca="false">IF(OR(A186="",D186="not in list"),"",IF(Results!$C$11=0,0,SUMIF('Current trees'!$D$2:$D$501,D186,'Current trees'!$B$2:$B$501)/Results!$C$11))</f>
        <v/>
      </c>
      <c r="L186" s="9" t="str">
        <f aca="false">IF(AND(A186="",B186=""),"",IF(A186="","Species name missing: these trees are not counted",IF(A186&lt;&gt;TRIM(A186),"Extra spaces in the species name: remove them",IF(OR(B186="",AND(B186&lt;&gt;"",IFERROR(OR(NOT(ISNUMBER(B186)),B186&lt;0,B186&lt;&gt;INT(B186)),TRUE()))),"Number of trees must be a whole number, 0 or more",IF(D186="not in list","Genus not in 'Genus–family list': add it",IF(COUNTIF($A$2:$A$501,A186)&gt;1,"Species listed more than once: combine the rows",IF(N(F186)&lt;0,"More trees removed than exist: check the planting plan","")))))))</f>
        <v/>
      </c>
    </row>
    <row r="187" customFormat="false" ht="15" hidden="false" customHeight="true" outlineLevel="0" collapsed="false">
      <c r="A187" s="7"/>
      <c r="B187" s="8"/>
      <c r="C187" s="9" t="str">
        <f aca="false">IF(A187="","",IFERROR(LEFT(TRIM(A187),FIND(" ",TRIM(A187))-1),TRIM(A187)))</f>
        <v/>
      </c>
      <c r="D187" s="9" t="str">
        <f aca="false">IF(A187="","",IFERROR(VLOOKUP(C187,'Genus–family list'!$A$2:$B$400,2,FALSE()),"not in list"))</f>
        <v/>
      </c>
      <c r="E187" s="10" t="str">
        <f aca="false">IF(A187="","",IF(Results!$C$11=0,0,B187/Results!$C$11))</f>
        <v/>
      </c>
      <c r="F187" s="11" t="str">
        <f aca="false">IF(A187="","",B187+SUMIF('Planting plan'!$A$2:$A$201,A187,'Planting plan'!$B$2:$B$201)-SUMIF('Planting plan'!$A$2:$A$201,A187,'Planting plan'!$C$2:$C$201))</f>
        <v/>
      </c>
      <c r="G187" s="10" t="str">
        <f aca="false">IF(A187="","",IF(Results!$D$11=0,0,F187/Results!$D$11))</f>
        <v/>
      </c>
      <c r="H187" s="10" t="str">
        <f aca="false">IF(A187="","",IF(Results!$D$11=0,0,(SUMIF('Current trees'!$C$2:$C$501,C187,'Current trees'!$F$2:$F$501)+SUMIF('Planting plan'!$E$2:$E$201,C187,'Planting plan'!$H$2:$H$201))/Results!$D$11))</f>
        <v/>
      </c>
      <c r="I187" s="10" t="str">
        <f aca="false">IF(OR(A187="",D187="not in list"),"",IF(Results!$D$11=0,0,(SUMIF('Current trees'!$D$2:$D$501,D187,'Current trees'!$F$2:$F$501)+SUMIF('Planting plan'!$F$2:$F$201,D187,'Planting plan'!$H$2:$H$201))/Results!$D$11))</f>
        <v/>
      </c>
      <c r="J187" s="10" t="str">
        <f aca="false">IF(A187="","",IF(Results!$C$11=0,0,SUMIF('Current trees'!$C$2:$C$501,C187,'Current trees'!$B$2:$B$501)/Results!$C$11))</f>
        <v/>
      </c>
      <c r="K187" s="10" t="str">
        <f aca="false">IF(OR(A187="",D187="not in list"),"",IF(Results!$C$11=0,0,SUMIF('Current trees'!$D$2:$D$501,D187,'Current trees'!$B$2:$B$501)/Results!$C$11))</f>
        <v/>
      </c>
      <c r="L187" s="9" t="str">
        <f aca="false">IF(AND(A187="",B187=""),"",IF(A187="","Species name missing: these trees are not counted",IF(A187&lt;&gt;TRIM(A187),"Extra spaces in the species name: remove them",IF(OR(B187="",AND(B187&lt;&gt;"",IFERROR(OR(NOT(ISNUMBER(B187)),B187&lt;0,B187&lt;&gt;INT(B187)),TRUE()))),"Number of trees must be a whole number, 0 or more",IF(D187="not in list","Genus not in 'Genus–family list': add it",IF(COUNTIF($A$2:$A$501,A187)&gt;1,"Species listed more than once: combine the rows",IF(N(F187)&lt;0,"More trees removed than exist: check the planting plan","")))))))</f>
        <v/>
      </c>
    </row>
    <row r="188" customFormat="false" ht="15" hidden="false" customHeight="true" outlineLevel="0" collapsed="false">
      <c r="A188" s="7"/>
      <c r="B188" s="8"/>
      <c r="C188" s="9" t="str">
        <f aca="false">IF(A188="","",IFERROR(LEFT(TRIM(A188),FIND(" ",TRIM(A188))-1),TRIM(A188)))</f>
        <v/>
      </c>
      <c r="D188" s="9" t="str">
        <f aca="false">IF(A188="","",IFERROR(VLOOKUP(C188,'Genus–family list'!$A$2:$B$400,2,FALSE()),"not in list"))</f>
        <v/>
      </c>
      <c r="E188" s="10" t="str">
        <f aca="false">IF(A188="","",IF(Results!$C$11=0,0,B188/Results!$C$11))</f>
        <v/>
      </c>
      <c r="F188" s="11" t="str">
        <f aca="false">IF(A188="","",B188+SUMIF('Planting plan'!$A$2:$A$201,A188,'Planting plan'!$B$2:$B$201)-SUMIF('Planting plan'!$A$2:$A$201,A188,'Planting plan'!$C$2:$C$201))</f>
        <v/>
      </c>
      <c r="G188" s="10" t="str">
        <f aca="false">IF(A188="","",IF(Results!$D$11=0,0,F188/Results!$D$11))</f>
        <v/>
      </c>
      <c r="H188" s="10" t="str">
        <f aca="false">IF(A188="","",IF(Results!$D$11=0,0,(SUMIF('Current trees'!$C$2:$C$501,C188,'Current trees'!$F$2:$F$501)+SUMIF('Planting plan'!$E$2:$E$201,C188,'Planting plan'!$H$2:$H$201))/Results!$D$11))</f>
        <v/>
      </c>
      <c r="I188" s="10" t="str">
        <f aca="false">IF(OR(A188="",D188="not in list"),"",IF(Results!$D$11=0,0,(SUMIF('Current trees'!$D$2:$D$501,D188,'Current trees'!$F$2:$F$501)+SUMIF('Planting plan'!$F$2:$F$201,D188,'Planting plan'!$H$2:$H$201))/Results!$D$11))</f>
        <v/>
      </c>
      <c r="J188" s="10" t="str">
        <f aca="false">IF(A188="","",IF(Results!$C$11=0,0,SUMIF('Current trees'!$C$2:$C$501,C188,'Current trees'!$B$2:$B$501)/Results!$C$11))</f>
        <v/>
      </c>
      <c r="K188" s="10" t="str">
        <f aca="false">IF(OR(A188="",D188="not in list"),"",IF(Results!$C$11=0,0,SUMIF('Current trees'!$D$2:$D$501,D188,'Current trees'!$B$2:$B$501)/Results!$C$11))</f>
        <v/>
      </c>
      <c r="L188" s="9" t="str">
        <f aca="false">IF(AND(A188="",B188=""),"",IF(A188="","Species name missing: these trees are not counted",IF(A188&lt;&gt;TRIM(A188),"Extra spaces in the species name: remove them",IF(OR(B188="",AND(B188&lt;&gt;"",IFERROR(OR(NOT(ISNUMBER(B188)),B188&lt;0,B188&lt;&gt;INT(B188)),TRUE()))),"Number of trees must be a whole number, 0 or more",IF(D188="not in list","Genus not in 'Genus–family list': add it",IF(COUNTIF($A$2:$A$501,A188)&gt;1,"Species listed more than once: combine the rows",IF(N(F188)&lt;0,"More trees removed than exist: check the planting plan","")))))))</f>
        <v/>
      </c>
    </row>
    <row r="189" customFormat="false" ht="15" hidden="false" customHeight="true" outlineLevel="0" collapsed="false">
      <c r="A189" s="7"/>
      <c r="B189" s="8"/>
      <c r="C189" s="9" t="str">
        <f aca="false">IF(A189="","",IFERROR(LEFT(TRIM(A189),FIND(" ",TRIM(A189))-1),TRIM(A189)))</f>
        <v/>
      </c>
      <c r="D189" s="9" t="str">
        <f aca="false">IF(A189="","",IFERROR(VLOOKUP(C189,'Genus–family list'!$A$2:$B$400,2,FALSE()),"not in list"))</f>
        <v/>
      </c>
      <c r="E189" s="10" t="str">
        <f aca="false">IF(A189="","",IF(Results!$C$11=0,0,B189/Results!$C$11))</f>
        <v/>
      </c>
      <c r="F189" s="11" t="str">
        <f aca="false">IF(A189="","",B189+SUMIF('Planting plan'!$A$2:$A$201,A189,'Planting plan'!$B$2:$B$201)-SUMIF('Planting plan'!$A$2:$A$201,A189,'Planting plan'!$C$2:$C$201))</f>
        <v/>
      </c>
      <c r="G189" s="10" t="str">
        <f aca="false">IF(A189="","",IF(Results!$D$11=0,0,F189/Results!$D$11))</f>
        <v/>
      </c>
      <c r="H189" s="10" t="str">
        <f aca="false">IF(A189="","",IF(Results!$D$11=0,0,(SUMIF('Current trees'!$C$2:$C$501,C189,'Current trees'!$F$2:$F$501)+SUMIF('Planting plan'!$E$2:$E$201,C189,'Planting plan'!$H$2:$H$201))/Results!$D$11))</f>
        <v/>
      </c>
      <c r="I189" s="10" t="str">
        <f aca="false">IF(OR(A189="",D189="not in list"),"",IF(Results!$D$11=0,0,(SUMIF('Current trees'!$D$2:$D$501,D189,'Current trees'!$F$2:$F$501)+SUMIF('Planting plan'!$F$2:$F$201,D189,'Planting plan'!$H$2:$H$201))/Results!$D$11))</f>
        <v/>
      </c>
      <c r="J189" s="10" t="str">
        <f aca="false">IF(A189="","",IF(Results!$C$11=0,0,SUMIF('Current trees'!$C$2:$C$501,C189,'Current trees'!$B$2:$B$501)/Results!$C$11))</f>
        <v/>
      </c>
      <c r="K189" s="10" t="str">
        <f aca="false">IF(OR(A189="",D189="not in list"),"",IF(Results!$C$11=0,0,SUMIF('Current trees'!$D$2:$D$501,D189,'Current trees'!$B$2:$B$501)/Results!$C$11))</f>
        <v/>
      </c>
      <c r="L189" s="9" t="str">
        <f aca="false">IF(AND(A189="",B189=""),"",IF(A189="","Species name missing: these trees are not counted",IF(A189&lt;&gt;TRIM(A189),"Extra spaces in the species name: remove them",IF(OR(B189="",AND(B189&lt;&gt;"",IFERROR(OR(NOT(ISNUMBER(B189)),B189&lt;0,B189&lt;&gt;INT(B189)),TRUE()))),"Number of trees must be a whole number, 0 or more",IF(D189="not in list","Genus not in 'Genus–family list': add it",IF(COUNTIF($A$2:$A$501,A189)&gt;1,"Species listed more than once: combine the rows",IF(N(F189)&lt;0,"More trees removed than exist: check the planting plan","")))))))</f>
        <v/>
      </c>
    </row>
    <row r="190" customFormat="false" ht="15" hidden="false" customHeight="true" outlineLevel="0" collapsed="false">
      <c r="A190" s="7"/>
      <c r="B190" s="8"/>
      <c r="C190" s="9" t="str">
        <f aca="false">IF(A190="","",IFERROR(LEFT(TRIM(A190),FIND(" ",TRIM(A190))-1),TRIM(A190)))</f>
        <v/>
      </c>
      <c r="D190" s="9" t="str">
        <f aca="false">IF(A190="","",IFERROR(VLOOKUP(C190,'Genus–family list'!$A$2:$B$400,2,FALSE()),"not in list"))</f>
        <v/>
      </c>
      <c r="E190" s="10" t="str">
        <f aca="false">IF(A190="","",IF(Results!$C$11=0,0,B190/Results!$C$11))</f>
        <v/>
      </c>
      <c r="F190" s="11" t="str">
        <f aca="false">IF(A190="","",B190+SUMIF('Planting plan'!$A$2:$A$201,A190,'Planting plan'!$B$2:$B$201)-SUMIF('Planting plan'!$A$2:$A$201,A190,'Planting plan'!$C$2:$C$201))</f>
        <v/>
      </c>
      <c r="G190" s="10" t="str">
        <f aca="false">IF(A190="","",IF(Results!$D$11=0,0,F190/Results!$D$11))</f>
        <v/>
      </c>
      <c r="H190" s="10" t="str">
        <f aca="false">IF(A190="","",IF(Results!$D$11=0,0,(SUMIF('Current trees'!$C$2:$C$501,C190,'Current trees'!$F$2:$F$501)+SUMIF('Planting plan'!$E$2:$E$201,C190,'Planting plan'!$H$2:$H$201))/Results!$D$11))</f>
        <v/>
      </c>
      <c r="I190" s="10" t="str">
        <f aca="false">IF(OR(A190="",D190="not in list"),"",IF(Results!$D$11=0,0,(SUMIF('Current trees'!$D$2:$D$501,D190,'Current trees'!$F$2:$F$501)+SUMIF('Planting plan'!$F$2:$F$201,D190,'Planting plan'!$H$2:$H$201))/Results!$D$11))</f>
        <v/>
      </c>
      <c r="J190" s="10" t="str">
        <f aca="false">IF(A190="","",IF(Results!$C$11=0,0,SUMIF('Current trees'!$C$2:$C$501,C190,'Current trees'!$B$2:$B$501)/Results!$C$11))</f>
        <v/>
      </c>
      <c r="K190" s="10" t="str">
        <f aca="false">IF(OR(A190="",D190="not in list"),"",IF(Results!$C$11=0,0,SUMIF('Current trees'!$D$2:$D$501,D190,'Current trees'!$B$2:$B$501)/Results!$C$11))</f>
        <v/>
      </c>
      <c r="L190" s="9" t="str">
        <f aca="false">IF(AND(A190="",B190=""),"",IF(A190="","Species name missing: these trees are not counted",IF(A190&lt;&gt;TRIM(A190),"Extra spaces in the species name: remove them",IF(OR(B190="",AND(B190&lt;&gt;"",IFERROR(OR(NOT(ISNUMBER(B190)),B190&lt;0,B190&lt;&gt;INT(B190)),TRUE()))),"Number of trees must be a whole number, 0 or more",IF(D190="not in list","Genus not in 'Genus–family list': add it",IF(COUNTIF($A$2:$A$501,A190)&gt;1,"Species listed more than once: combine the rows",IF(N(F190)&lt;0,"More trees removed than exist: check the planting plan","")))))))</f>
        <v/>
      </c>
    </row>
    <row r="191" customFormat="false" ht="15" hidden="false" customHeight="true" outlineLevel="0" collapsed="false">
      <c r="A191" s="7"/>
      <c r="B191" s="8"/>
      <c r="C191" s="9" t="str">
        <f aca="false">IF(A191="","",IFERROR(LEFT(TRIM(A191),FIND(" ",TRIM(A191))-1),TRIM(A191)))</f>
        <v/>
      </c>
      <c r="D191" s="9" t="str">
        <f aca="false">IF(A191="","",IFERROR(VLOOKUP(C191,'Genus–family list'!$A$2:$B$400,2,FALSE()),"not in list"))</f>
        <v/>
      </c>
      <c r="E191" s="10" t="str">
        <f aca="false">IF(A191="","",IF(Results!$C$11=0,0,B191/Results!$C$11))</f>
        <v/>
      </c>
      <c r="F191" s="11" t="str">
        <f aca="false">IF(A191="","",B191+SUMIF('Planting plan'!$A$2:$A$201,A191,'Planting plan'!$B$2:$B$201)-SUMIF('Planting plan'!$A$2:$A$201,A191,'Planting plan'!$C$2:$C$201))</f>
        <v/>
      </c>
      <c r="G191" s="10" t="str">
        <f aca="false">IF(A191="","",IF(Results!$D$11=0,0,F191/Results!$D$11))</f>
        <v/>
      </c>
      <c r="H191" s="10" t="str">
        <f aca="false">IF(A191="","",IF(Results!$D$11=0,0,(SUMIF('Current trees'!$C$2:$C$501,C191,'Current trees'!$F$2:$F$501)+SUMIF('Planting plan'!$E$2:$E$201,C191,'Planting plan'!$H$2:$H$201))/Results!$D$11))</f>
        <v/>
      </c>
      <c r="I191" s="10" t="str">
        <f aca="false">IF(OR(A191="",D191="not in list"),"",IF(Results!$D$11=0,0,(SUMIF('Current trees'!$D$2:$D$501,D191,'Current trees'!$F$2:$F$501)+SUMIF('Planting plan'!$F$2:$F$201,D191,'Planting plan'!$H$2:$H$201))/Results!$D$11))</f>
        <v/>
      </c>
      <c r="J191" s="10" t="str">
        <f aca="false">IF(A191="","",IF(Results!$C$11=0,0,SUMIF('Current trees'!$C$2:$C$501,C191,'Current trees'!$B$2:$B$501)/Results!$C$11))</f>
        <v/>
      </c>
      <c r="K191" s="10" t="str">
        <f aca="false">IF(OR(A191="",D191="not in list"),"",IF(Results!$C$11=0,0,SUMIF('Current trees'!$D$2:$D$501,D191,'Current trees'!$B$2:$B$501)/Results!$C$11))</f>
        <v/>
      </c>
      <c r="L191" s="9" t="str">
        <f aca="false">IF(AND(A191="",B191=""),"",IF(A191="","Species name missing: these trees are not counted",IF(A191&lt;&gt;TRIM(A191),"Extra spaces in the species name: remove them",IF(OR(B191="",AND(B191&lt;&gt;"",IFERROR(OR(NOT(ISNUMBER(B191)),B191&lt;0,B191&lt;&gt;INT(B191)),TRUE()))),"Number of trees must be a whole number, 0 or more",IF(D191="not in list","Genus not in 'Genus–family list': add it",IF(COUNTIF($A$2:$A$501,A191)&gt;1,"Species listed more than once: combine the rows",IF(N(F191)&lt;0,"More trees removed than exist: check the planting plan","")))))))</f>
        <v/>
      </c>
    </row>
    <row r="192" customFormat="false" ht="15" hidden="false" customHeight="true" outlineLevel="0" collapsed="false">
      <c r="A192" s="7"/>
      <c r="B192" s="8"/>
      <c r="C192" s="9" t="str">
        <f aca="false">IF(A192="","",IFERROR(LEFT(TRIM(A192),FIND(" ",TRIM(A192))-1),TRIM(A192)))</f>
        <v/>
      </c>
      <c r="D192" s="9" t="str">
        <f aca="false">IF(A192="","",IFERROR(VLOOKUP(C192,'Genus–family list'!$A$2:$B$400,2,FALSE()),"not in list"))</f>
        <v/>
      </c>
      <c r="E192" s="10" t="str">
        <f aca="false">IF(A192="","",IF(Results!$C$11=0,0,B192/Results!$C$11))</f>
        <v/>
      </c>
      <c r="F192" s="11" t="str">
        <f aca="false">IF(A192="","",B192+SUMIF('Planting plan'!$A$2:$A$201,A192,'Planting plan'!$B$2:$B$201)-SUMIF('Planting plan'!$A$2:$A$201,A192,'Planting plan'!$C$2:$C$201))</f>
        <v/>
      </c>
      <c r="G192" s="10" t="str">
        <f aca="false">IF(A192="","",IF(Results!$D$11=0,0,F192/Results!$D$11))</f>
        <v/>
      </c>
      <c r="H192" s="10" t="str">
        <f aca="false">IF(A192="","",IF(Results!$D$11=0,0,(SUMIF('Current trees'!$C$2:$C$501,C192,'Current trees'!$F$2:$F$501)+SUMIF('Planting plan'!$E$2:$E$201,C192,'Planting plan'!$H$2:$H$201))/Results!$D$11))</f>
        <v/>
      </c>
      <c r="I192" s="10" t="str">
        <f aca="false">IF(OR(A192="",D192="not in list"),"",IF(Results!$D$11=0,0,(SUMIF('Current trees'!$D$2:$D$501,D192,'Current trees'!$F$2:$F$501)+SUMIF('Planting plan'!$F$2:$F$201,D192,'Planting plan'!$H$2:$H$201))/Results!$D$11))</f>
        <v/>
      </c>
      <c r="J192" s="10" t="str">
        <f aca="false">IF(A192="","",IF(Results!$C$11=0,0,SUMIF('Current trees'!$C$2:$C$501,C192,'Current trees'!$B$2:$B$501)/Results!$C$11))</f>
        <v/>
      </c>
      <c r="K192" s="10" t="str">
        <f aca="false">IF(OR(A192="",D192="not in list"),"",IF(Results!$C$11=0,0,SUMIF('Current trees'!$D$2:$D$501,D192,'Current trees'!$B$2:$B$501)/Results!$C$11))</f>
        <v/>
      </c>
      <c r="L192" s="9" t="str">
        <f aca="false">IF(AND(A192="",B192=""),"",IF(A192="","Species name missing: these trees are not counted",IF(A192&lt;&gt;TRIM(A192),"Extra spaces in the species name: remove them",IF(OR(B192="",AND(B192&lt;&gt;"",IFERROR(OR(NOT(ISNUMBER(B192)),B192&lt;0,B192&lt;&gt;INT(B192)),TRUE()))),"Number of trees must be a whole number, 0 or more",IF(D192="not in list","Genus not in 'Genus–family list': add it",IF(COUNTIF($A$2:$A$501,A192)&gt;1,"Species listed more than once: combine the rows",IF(N(F192)&lt;0,"More trees removed than exist: check the planting plan","")))))))</f>
        <v/>
      </c>
    </row>
    <row r="193" customFormat="false" ht="15" hidden="false" customHeight="true" outlineLevel="0" collapsed="false">
      <c r="A193" s="7"/>
      <c r="B193" s="8"/>
      <c r="C193" s="9" t="str">
        <f aca="false">IF(A193="","",IFERROR(LEFT(TRIM(A193),FIND(" ",TRIM(A193))-1),TRIM(A193)))</f>
        <v/>
      </c>
      <c r="D193" s="9" t="str">
        <f aca="false">IF(A193="","",IFERROR(VLOOKUP(C193,'Genus–family list'!$A$2:$B$400,2,FALSE()),"not in list"))</f>
        <v/>
      </c>
      <c r="E193" s="10" t="str">
        <f aca="false">IF(A193="","",IF(Results!$C$11=0,0,B193/Results!$C$11))</f>
        <v/>
      </c>
      <c r="F193" s="11" t="str">
        <f aca="false">IF(A193="","",B193+SUMIF('Planting plan'!$A$2:$A$201,A193,'Planting plan'!$B$2:$B$201)-SUMIF('Planting plan'!$A$2:$A$201,A193,'Planting plan'!$C$2:$C$201))</f>
        <v/>
      </c>
      <c r="G193" s="10" t="str">
        <f aca="false">IF(A193="","",IF(Results!$D$11=0,0,F193/Results!$D$11))</f>
        <v/>
      </c>
      <c r="H193" s="10" t="str">
        <f aca="false">IF(A193="","",IF(Results!$D$11=0,0,(SUMIF('Current trees'!$C$2:$C$501,C193,'Current trees'!$F$2:$F$501)+SUMIF('Planting plan'!$E$2:$E$201,C193,'Planting plan'!$H$2:$H$201))/Results!$D$11))</f>
        <v/>
      </c>
      <c r="I193" s="10" t="str">
        <f aca="false">IF(OR(A193="",D193="not in list"),"",IF(Results!$D$11=0,0,(SUMIF('Current trees'!$D$2:$D$501,D193,'Current trees'!$F$2:$F$501)+SUMIF('Planting plan'!$F$2:$F$201,D193,'Planting plan'!$H$2:$H$201))/Results!$D$11))</f>
        <v/>
      </c>
      <c r="J193" s="10" t="str">
        <f aca="false">IF(A193="","",IF(Results!$C$11=0,0,SUMIF('Current trees'!$C$2:$C$501,C193,'Current trees'!$B$2:$B$501)/Results!$C$11))</f>
        <v/>
      </c>
      <c r="K193" s="10" t="str">
        <f aca="false">IF(OR(A193="",D193="not in list"),"",IF(Results!$C$11=0,0,SUMIF('Current trees'!$D$2:$D$501,D193,'Current trees'!$B$2:$B$501)/Results!$C$11))</f>
        <v/>
      </c>
      <c r="L193" s="9" t="str">
        <f aca="false">IF(AND(A193="",B193=""),"",IF(A193="","Species name missing: these trees are not counted",IF(A193&lt;&gt;TRIM(A193),"Extra spaces in the species name: remove them",IF(OR(B193="",AND(B193&lt;&gt;"",IFERROR(OR(NOT(ISNUMBER(B193)),B193&lt;0,B193&lt;&gt;INT(B193)),TRUE()))),"Number of trees must be a whole number, 0 or more",IF(D193="not in list","Genus not in 'Genus–family list': add it",IF(COUNTIF($A$2:$A$501,A193)&gt;1,"Species listed more than once: combine the rows",IF(N(F193)&lt;0,"More trees removed than exist: check the planting plan","")))))))</f>
        <v/>
      </c>
    </row>
    <row r="194" customFormat="false" ht="15" hidden="false" customHeight="true" outlineLevel="0" collapsed="false">
      <c r="A194" s="7"/>
      <c r="B194" s="8"/>
      <c r="C194" s="9" t="str">
        <f aca="false">IF(A194="","",IFERROR(LEFT(TRIM(A194),FIND(" ",TRIM(A194))-1),TRIM(A194)))</f>
        <v/>
      </c>
      <c r="D194" s="9" t="str">
        <f aca="false">IF(A194="","",IFERROR(VLOOKUP(C194,'Genus–family list'!$A$2:$B$400,2,FALSE()),"not in list"))</f>
        <v/>
      </c>
      <c r="E194" s="10" t="str">
        <f aca="false">IF(A194="","",IF(Results!$C$11=0,0,B194/Results!$C$11))</f>
        <v/>
      </c>
      <c r="F194" s="11" t="str">
        <f aca="false">IF(A194="","",B194+SUMIF('Planting plan'!$A$2:$A$201,A194,'Planting plan'!$B$2:$B$201)-SUMIF('Planting plan'!$A$2:$A$201,A194,'Planting plan'!$C$2:$C$201))</f>
        <v/>
      </c>
      <c r="G194" s="10" t="str">
        <f aca="false">IF(A194="","",IF(Results!$D$11=0,0,F194/Results!$D$11))</f>
        <v/>
      </c>
      <c r="H194" s="10" t="str">
        <f aca="false">IF(A194="","",IF(Results!$D$11=0,0,(SUMIF('Current trees'!$C$2:$C$501,C194,'Current trees'!$F$2:$F$501)+SUMIF('Planting plan'!$E$2:$E$201,C194,'Planting plan'!$H$2:$H$201))/Results!$D$11))</f>
        <v/>
      </c>
      <c r="I194" s="10" t="str">
        <f aca="false">IF(OR(A194="",D194="not in list"),"",IF(Results!$D$11=0,0,(SUMIF('Current trees'!$D$2:$D$501,D194,'Current trees'!$F$2:$F$501)+SUMIF('Planting plan'!$F$2:$F$201,D194,'Planting plan'!$H$2:$H$201))/Results!$D$11))</f>
        <v/>
      </c>
      <c r="J194" s="10" t="str">
        <f aca="false">IF(A194="","",IF(Results!$C$11=0,0,SUMIF('Current trees'!$C$2:$C$501,C194,'Current trees'!$B$2:$B$501)/Results!$C$11))</f>
        <v/>
      </c>
      <c r="K194" s="10" t="str">
        <f aca="false">IF(OR(A194="",D194="not in list"),"",IF(Results!$C$11=0,0,SUMIF('Current trees'!$D$2:$D$501,D194,'Current trees'!$B$2:$B$501)/Results!$C$11))</f>
        <v/>
      </c>
      <c r="L194" s="9" t="str">
        <f aca="false">IF(AND(A194="",B194=""),"",IF(A194="","Species name missing: these trees are not counted",IF(A194&lt;&gt;TRIM(A194),"Extra spaces in the species name: remove them",IF(OR(B194="",AND(B194&lt;&gt;"",IFERROR(OR(NOT(ISNUMBER(B194)),B194&lt;0,B194&lt;&gt;INT(B194)),TRUE()))),"Number of trees must be a whole number, 0 or more",IF(D194="not in list","Genus not in 'Genus–family list': add it",IF(COUNTIF($A$2:$A$501,A194)&gt;1,"Species listed more than once: combine the rows",IF(N(F194)&lt;0,"More trees removed than exist: check the planting plan","")))))))</f>
        <v/>
      </c>
    </row>
    <row r="195" customFormat="false" ht="15" hidden="false" customHeight="true" outlineLevel="0" collapsed="false">
      <c r="A195" s="7"/>
      <c r="B195" s="8"/>
      <c r="C195" s="9" t="str">
        <f aca="false">IF(A195="","",IFERROR(LEFT(TRIM(A195),FIND(" ",TRIM(A195))-1),TRIM(A195)))</f>
        <v/>
      </c>
      <c r="D195" s="9" t="str">
        <f aca="false">IF(A195="","",IFERROR(VLOOKUP(C195,'Genus–family list'!$A$2:$B$400,2,FALSE()),"not in list"))</f>
        <v/>
      </c>
      <c r="E195" s="10" t="str">
        <f aca="false">IF(A195="","",IF(Results!$C$11=0,0,B195/Results!$C$11))</f>
        <v/>
      </c>
      <c r="F195" s="11" t="str">
        <f aca="false">IF(A195="","",B195+SUMIF('Planting plan'!$A$2:$A$201,A195,'Planting plan'!$B$2:$B$201)-SUMIF('Planting plan'!$A$2:$A$201,A195,'Planting plan'!$C$2:$C$201))</f>
        <v/>
      </c>
      <c r="G195" s="10" t="str">
        <f aca="false">IF(A195="","",IF(Results!$D$11=0,0,F195/Results!$D$11))</f>
        <v/>
      </c>
      <c r="H195" s="10" t="str">
        <f aca="false">IF(A195="","",IF(Results!$D$11=0,0,(SUMIF('Current trees'!$C$2:$C$501,C195,'Current trees'!$F$2:$F$501)+SUMIF('Planting plan'!$E$2:$E$201,C195,'Planting plan'!$H$2:$H$201))/Results!$D$11))</f>
        <v/>
      </c>
      <c r="I195" s="10" t="str">
        <f aca="false">IF(OR(A195="",D195="not in list"),"",IF(Results!$D$11=0,0,(SUMIF('Current trees'!$D$2:$D$501,D195,'Current trees'!$F$2:$F$501)+SUMIF('Planting plan'!$F$2:$F$201,D195,'Planting plan'!$H$2:$H$201))/Results!$D$11))</f>
        <v/>
      </c>
      <c r="J195" s="10" t="str">
        <f aca="false">IF(A195="","",IF(Results!$C$11=0,0,SUMIF('Current trees'!$C$2:$C$501,C195,'Current trees'!$B$2:$B$501)/Results!$C$11))</f>
        <v/>
      </c>
      <c r="K195" s="10" t="str">
        <f aca="false">IF(OR(A195="",D195="not in list"),"",IF(Results!$C$11=0,0,SUMIF('Current trees'!$D$2:$D$501,D195,'Current trees'!$B$2:$B$501)/Results!$C$11))</f>
        <v/>
      </c>
      <c r="L195" s="9" t="str">
        <f aca="false">IF(AND(A195="",B195=""),"",IF(A195="","Species name missing: these trees are not counted",IF(A195&lt;&gt;TRIM(A195),"Extra spaces in the species name: remove them",IF(OR(B195="",AND(B195&lt;&gt;"",IFERROR(OR(NOT(ISNUMBER(B195)),B195&lt;0,B195&lt;&gt;INT(B195)),TRUE()))),"Number of trees must be a whole number, 0 or more",IF(D195="not in list","Genus not in 'Genus–family list': add it",IF(COUNTIF($A$2:$A$501,A195)&gt;1,"Species listed more than once: combine the rows",IF(N(F195)&lt;0,"More trees removed than exist: check the planting plan","")))))))</f>
        <v/>
      </c>
    </row>
    <row r="196" customFormat="false" ht="15" hidden="false" customHeight="true" outlineLevel="0" collapsed="false">
      <c r="A196" s="7"/>
      <c r="B196" s="8"/>
      <c r="C196" s="9" t="str">
        <f aca="false">IF(A196="","",IFERROR(LEFT(TRIM(A196),FIND(" ",TRIM(A196))-1),TRIM(A196)))</f>
        <v/>
      </c>
      <c r="D196" s="9" t="str">
        <f aca="false">IF(A196="","",IFERROR(VLOOKUP(C196,'Genus–family list'!$A$2:$B$400,2,FALSE()),"not in list"))</f>
        <v/>
      </c>
      <c r="E196" s="10" t="str">
        <f aca="false">IF(A196="","",IF(Results!$C$11=0,0,B196/Results!$C$11))</f>
        <v/>
      </c>
      <c r="F196" s="11" t="str">
        <f aca="false">IF(A196="","",B196+SUMIF('Planting plan'!$A$2:$A$201,A196,'Planting plan'!$B$2:$B$201)-SUMIF('Planting plan'!$A$2:$A$201,A196,'Planting plan'!$C$2:$C$201))</f>
        <v/>
      </c>
      <c r="G196" s="10" t="str">
        <f aca="false">IF(A196="","",IF(Results!$D$11=0,0,F196/Results!$D$11))</f>
        <v/>
      </c>
      <c r="H196" s="10" t="str">
        <f aca="false">IF(A196="","",IF(Results!$D$11=0,0,(SUMIF('Current trees'!$C$2:$C$501,C196,'Current trees'!$F$2:$F$501)+SUMIF('Planting plan'!$E$2:$E$201,C196,'Planting plan'!$H$2:$H$201))/Results!$D$11))</f>
        <v/>
      </c>
      <c r="I196" s="10" t="str">
        <f aca="false">IF(OR(A196="",D196="not in list"),"",IF(Results!$D$11=0,0,(SUMIF('Current trees'!$D$2:$D$501,D196,'Current trees'!$F$2:$F$501)+SUMIF('Planting plan'!$F$2:$F$201,D196,'Planting plan'!$H$2:$H$201))/Results!$D$11))</f>
        <v/>
      </c>
      <c r="J196" s="10" t="str">
        <f aca="false">IF(A196="","",IF(Results!$C$11=0,0,SUMIF('Current trees'!$C$2:$C$501,C196,'Current trees'!$B$2:$B$501)/Results!$C$11))</f>
        <v/>
      </c>
      <c r="K196" s="10" t="str">
        <f aca="false">IF(OR(A196="",D196="not in list"),"",IF(Results!$C$11=0,0,SUMIF('Current trees'!$D$2:$D$501,D196,'Current trees'!$B$2:$B$501)/Results!$C$11))</f>
        <v/>
      </c>
      <c r="L196" s="9" t="str">
        <f aca="false">IF(AND(A196="",B196=""),"",IF(A196="","Species name missing: these trees are not counted",IF(A196&lt;&gt;TRIM(A196),"Extra spaces in the species name: remove them",IF(OR(B196="",AND(B196&lt;&gt;"",IFERROR(OR(NOT(ISNUMBER(B196)),B196&lt;0,B196&lt;&gt;INT(B196)),TRUE()))),"Number of trees must be a whole number, 0 or more",IF(D196="not in list","Genus not in 'Genus–family list': add it",IF(COUNTIF($A$2:$A$501,A196)&gt;1,"Species listed more than once: combine the rows",IF(N(F196)&lt;0,"More trees removed than exist: check the planting plan","")))))))</f>
        <v/>
      </c>
    </row>
    <row r="197" customFormat="false" ht="15" hidden="false" customHeight="true" outlineLevel="0" collapsed="false">
      <c r="A197" s="7"/>
      <c r="B197" s="8"/>
      <c r="C197" s="9" t="str">
        <f aca="false">IF(A197="","",IFERROR(LEFT(TRIM(A197),FIND(" ",TRIM(A197))-1),TRIM(A197)))</f>
        <v/>
      </c>
      <c r="D197" s="9" t="str">
        <f aca="false">IF(A197="","",IFERROR(VLOOKUP(C197,'Genus–family list'!$A$2:$B$400,2,FALSE()),"not in list"))</f>
        <v/>
      </c>
      <c r="E197" s="10" t="str">
        <f aca="false">IF(A197="","",IF(Results!$C$11=0,0,B197/Results!$C$11))</f>
        <v/>
      </c>
      <c r="F197" s="11" t="str">
        <f aca="false">IF(A197="","",B197+SUMIF('Planting plan'!$A$2:$A$201,A197,'Planting plan'!$B$2:$B$201)-SUMIF('Planting plan'!$A$2:$A$201,A197,'Planting plan'!$C$2:$C$201))</f>
        <v/>
      </c>
      <c r="G197" s="10" t="str">
        <f aca="false">IF(A197="","",IF(Results!$D$11=0,0,F197/Results!$D$11))</f>
        <v/>
      </c>
      <c r="H197" s="10" t="str">
        <f aca="false">IF(A197="","",IF(Results!$D$11=0,0,(SUMIF('Current trees'!$C$2:$C$501,C197,'Current trees'!$F$2:$F$501)+SUMIF('Planting plan'!$E$2:$E$201,C197,'Planting plan'!$H$2:$H$201))/Results!$D$11))</f>
        <v/>
      </c>
      <c r="I197" s="10" t="str">
        <f aca="false">IF(OR(A197="",D197="not in list"),"",IF(Results!$D$11=0,0,(SUMIF('Current trees'!$D$2:$D$501,D197,'Current trees'!$F$2:$F$501)+SUMIF('Planting plan'!$F$2:$F$201,D197,'Planting plan'!$H$2:$H$201))/Results!$D$11))</f>
        <v/>
      </c>
      <c r="J197" s="10" t="str">
        <f aca="false">IF(A197="","",IF(Results!$C$11=0,0,SUMIF('Current trees'!$C$2:$C$501,C197,'Current trees'!$B$2:$B$501)/Results!$C$11))</f>
        <v/>
      </c>
      <c r="K197" s="10" t="str">
        <f aca="false">IF(OR(A197="",D197="not in list"),"",IF(Results!$C$11=0,0,SUMIF('Current trees'!$D$2:$D$501,D197,'Current trees'!$B$2:$B$501)/Results!$C$11))</f>
        <v/>
      </c>
      <c r="L197" s="9" t="str">
        <f aca="false">IF(AND(A197="",B197=""),"",IF(A197="","Species name missing: these trees are not counted",IF(A197&lt;&gt;TRIM(A197),"Extra spaces in the species name: remove them",IF(OR(B197="",AND(B197&lt;&gt;"",IFERROR(OR(NOT(ISNUMBER(B197)),B197&lt;0,B197&lt;&gt;INT(B197)),TRUE()))),"Number of trees must be a whole number, 0 or more",IF(D197="not in list","Genus not in 'Genus–family list': add it",IF(COUNTIF($A$2:$A$501,A197)&gt;1,"Species listed more than once: combine the rows",IF(N(F197)&lt;0,"More trees removed than exist: check the planting plan","")))))))</f>
        <v/>
      </c>
    </row>
    <row r="198" customFormat="false" ht="15" hidden="false" customHeight="true" outlineLevel="0" collapsed="false">
      <c r="A198" s="7"/>
      <c r="B198" s="8"/>
      <c r="C198" s="9" t="str">
        <f aca="false">IF(A198="","",IFERROR(LEFT(TRIM(A198),FIND(" ",TRIM(A198))-1),TRIM(A198)))</f>
        <v/>
      </c>
      <c r="D198" s="9" t="str">
        <f aca="false">IF(A198="","",IFERROR(VLOOKUP(C198,'Genus–family list'!$A$2:$B$400,2,FALSE()),"not in list"))</f>
        <v/>
      </c>
      <c r="E198" s="10" t="str">
        <f aca="false">IF(A198="","",IF(Results!$C$11=0,0,B198/Results!$C$11))</f>
        <v/>
      </c>
      <c r="F198" s="11" t="str">
        <f aca="false">IF(A198="","",B198+SUMIF('Planting plan'!$A$2:$A$201,A198,'Planting plan'!$B$2:$B$201)-SUMIF('Planting plan'!$A$2:$A$201,A198,'Planting plan'!$C$2:$C$201))</f>
        <v/>
      </c>
      <c r="G198" s="10" t="str">
        <f aca="false">IF(A198="","",IF(Results!$D$11=0,0,F198/Results!$D$11))</f>
        <v/>
      </c>
      <c r="H198" s="10" t="str">
        <f aca="false">IF(A198="","",IF(Results!$D$11=0,0,(SUMIF('Current trees'!$C$2:$C$501,C198,'Current trees'!$F$2:$F$501)+SUMIF('Planting plan'!$E$2:$E$201,C198,'Planting plan'!$H$2:$H$201))/Results!$D$11))</f>
        <v/>
      </c>
      <c r="I198" s="10" t="str">
        <f aca="false">IF(OR(A198="",D198="not in list"),"",IF(Results!$D$11=0,0,(SUMIF('Current trees'!$D$2:$D$501,D198,'Current trees'!$F$2:$F$501)+SUMIF('Planting plan'!$F$2:$F$201,D198,'Planting plan'!$H$2:$H$201))/Results!$D$11))</f>
        <v/>
      </c>
      <c r="J198" s="10" t="str">
        <f aca="false">IF(A198="","",IF(Results!$C$11=0,0,SUMIF('Current trees'!$C$2:$C$501,C198,'Current trees'!$B$2:$B$501)/Results!$C$11))</f>
        <v/>
      </c>
      <c r="K198" s="10" t="str">
        <f aca="false">IF(OR(A198="",D198="not in list"),"",IF(Results!$C$11=0,0,SUMIF('Current trees'!$D$2:$D$501,D198,'Current trees'!$B$2:$B$501)/Results!$C$11))</f>
        <v/>
      </c>
      <c r="L198" s="9" t="str">
        <f aca="false">IF(AND(A198="",B198=""),"",IF(A198="","Species name missing: these trees are not counted",IF(A198&lt;&gt;TRIM(A198),"Extra spaces in the species name: remove them",IF(OR(B198="",AND(B198&lt;&gt;"",IFERROR(OR(NOT(ISNUMBER(B198)),B198&lt;0,B198&lt;&gt;INT(B198)),TRUE()))),"Number of trees must be a whole number, 0 or more",IF(D198="not in list","Genus not in 'Genus–family list': add it",IF(COUNTIF($A$2:$A$501,A198)&gt;1,"Species listed more than once: combine the rows",IF(N(F198)&lt;0,"More trees removed than exist: check the planting plan","")))))))</f>
        <v/>
      </c>
    </row>
    <row r="199" customFormat="false" ht="15" hidden="false" customHeight="true" outlineLevel="0" collapsed="false">
      <c r="A199" s="7"/>
      <c r="B199" s="8"/>
      <c r="C199" s="9" t="str">
        <f aca="false">IF(A199="","",IFERROR(LEFT(TRIM(A199),FIND(" ",TRIM(A199))-1),TRIM(A199)))</f>
        <v/>
      </c>
      <c r="D199" s="9" t="str">
        <f aca="false">IF(A199="","",IFERROR(VLOOKUP(C199,'Genus–family list'!$A$2:$B$400,2,FALSE()),"not in list"))</f>
        <v/>
      </c>
      <c r="E199" s="10" t="str">
        <f aca="false">IF(A199="","",IF(Results!$C$11=0,0,B199/Results!$C$11))</f>
        <v/>
      </c>
      <c r="F199" s="11" t="str">
        <f aca="false">IF(A199="","",B199+SUMIF('Planting plan'!$A$2:$A$201,A199,'Planting plan'!$B$2:$B$201)-SUMIF('Planting plan'!$A$2:$A$201,A199,'Planting plan'!$C$2:$C$201))</f>
        <v/>
      </c>
      <c r="G199" s="10" t="str">
        <f aca="false">IF(A199="","",IF(Results!$D$11=0,0,F199/Results!$D$11))</f>
        <v/>
      </c>
      <c r="H199" s="10" t="str">
        <f aca="false">IF(A199="","",IF(Results!$D$11=0,0,(SUMIF('Current trees'!$C$2:$C$501,C199,'Current trees'!$F$2:$F$501)+SUMIF('Planting plan'!$E$2:$E$201,C199,'Planting plan'!$H$2:$H$201))/Results!$D$11))</f>
        <v/>
      </c>
      <c r="I199" s="10" t="str">
        <f aca="false">IF(OR(A199="",D199="not in list"),"",IF(Results!$D$11=0,0,(SUMIF('Current trees'!$D$2:$D$501,D199,'Current trees'!$F$2:$F$501)+SUMIF('Planting plan'!$F$2:$F$201,D199,'Planting plan'!$H$2:$H$201))/Results!$D$11))</f>
        <v/>
      </c>
      <c r="J199" s="10" t="str">
        <f aca="false">IF(A199="","",IF(Results!$C$11=0,0,SUMIF('Current trees'!$C$2:$C$501,C199,'Current trees'!$B$2:$B$501)/Results!$C$11))</f>
        <v/>
      </c>
      <c r="K199" s="10" t="str">
        <f aca="false">IF(OR(A199="",D199="not in list"),"",IF(Results!$C$11=0,0,SUMIF('Current trees'!$D$2:$D$501,D199,'Current trees'!$B$2:$B$501)/Results!$C$11))</f>
        <v/>
      </c>
      <c r="L199" s="9" t="str">
        <f aca="false">IF(AND(A199="",B199=""),"",IF(A199="","Species name missing: these trees are not counted",IF(A199&lt;&gt;TRIM(A199),"Extra spaces in the species name: remove them",IF(OR(B199="",AND(B199&lt;&gt;"",IFERROR(OR(NOT(ISNUMBER(B199)),B199&lt;0,B199&lt;&gt;INT(B199)),TRUE()))),"Number of trees must be a whole number, 0 or more",IF(D199="not in list","Genus not in 'Genus–family list': add it",IF(COUNTIF($A$2:$A$501,A199)&gt;1,"Species listed more than once: combine the rows",IF(N(F199)&lt;0,"More trees removed than exist: check the planting plan","")))))))</f>
        <v/>
      </c>
    </row>
    <row r="200" customFormat="false" ht="15" hidden="false" customHeight="true" outlineLevel="0" collapsed="false">
      <c r="A200" s="7"/>
      <c r="B200" s="8"/>
      <c r="C200" s="9" t="str">
        <f aca="false">IF(A200="","",IFERROR(LEFT(TRIM(A200),FIND(" ",TRIM(A200))-1),TRIM(A200)))</f>
        <v/>
      </c>
      <c r="D200" s="9" t="str">
        <f aca="false">IF(A200="","",IFERROR(VLOOKUP(C200,'Genus–family list'!$A$2:$B$400,2,FALSE()),"not in list"))</f>
        <v/>
      </c>
      <c r="E200" s="10" t="str">
        <f aca="false">IF(A200="","",IF(Results!$C$11=0,0,B200/Results!$C$11))</f>
        <v/>
      </c>
      <c r="F200" s="11" t="str">
        <f aca="false">IF(A200="","",B200+SUMIF('Planting plan'!$A$2:$A$201,A200,'Planting plan'!$B$2:$B$201)-SUMIF('Planting plan'!$A$2:$A$201,A200,'Planting plan'!$C$2:$C$201))</f>
        <v/>
      </c>
      <c r="G200" s="10" t="str">
        <f aca="false">IF(A200="","",IF(Results!$D$11=0,0,F200/Results!$D$11))</f>
        <v/>
      </c>
      <c r="H200" s="10" t="str">
        <f aca="false">IF(A200="","",IF(Results!$D$11=0,0,(SUMIF('Current trees'!$C$2:$C$501,C200,'Current trees'!$F$2:$F$501)+SUMIF('Planting plan'!$E$2:$E$201,C200,'Planting plan'!$H$2:$H$201))/Results!$D$11))</f>
        <v/>
      </c>
      <c r="I200" s="10" t="str">
        <f aca="false">IF(OR(A200="",D200="not in list"),"",IF(Results!$D$11=0,0,(SUMIF('Current trees'!$D$2:$D$501,D200,'Current trees'!$F$2:$F$501)+SUMIF('Planting plan'!$F$2:$F$201,D200,'Planting plan'!$H$2:$H$201))/Results!$D$11))</f>
        <v/>
      </c>
      <c r="J200" s="10" t="str">
        <f aca="false">IF(A200="","",IF(Results!$C$11=0,0,SUMIF('Current trees'!$C$2:$C$501,C200,'Current trees'!$B$2:$B$501)/Results!$C$11))</f>
        <v/>
      </c>
      <c r="K200" s="10" t="str">
        <f aca="false">IF(OR(A200="",D200="not in list"),"",IF(Results!$C$11=0,0,SUMIF('Current trees'!$D$2:$D$501,D200,'Current trees'!$B$2:$B$501)/Results!$C$11))</f>
        <v/>
      </c>
      <c r="L200" s="9" t="str">
        <f aca="false">IF(AND(A200="",B200=""),"",IF(A200="","Species name missing: these trees are not counted",IF(A200&lt;&gt;TRIM(A200),"Extra spaces in the species name: remove them",IF(OR(B200="",AND(B200&lt;&gt;"",IFERROR(OR(NOT(ISNUMBER(B200)),B200&lt;0,B200&lt;&gt;INT(B200)),TRUE()))),"Number of trees must be a whole number, 0 or more",IF(D200="not in list","Genus not in 'Genus–family list': add it",IF(COUNTIF($A$2:$A$501,A200)&gt;1,"Species listed more than once: combine the rows",IF(N(F200)&lt;0,"More trees removed than exist: check the planting plan","")))))))</f>
        <v/>
      </c>
    </row>
    <row r="201" customFormat="false" ht="15" hidden="false" customHeight="true" outlineLevel="0" collapsed="false">
      <c r="A201" s="7"/>
      <c r="B201" s="8"/>
      <c r="C201" s="9" t="str">
        <f aca="false">IF(A201="","",IFERROR(LEFT(TRIM(A201),FIND(" ",TRIM(A201))-1),TRIM(A201)))</f>
        <v/>
      </c>
      <c r="D201" s="9" t="str">
        <f aca="false">IF(A201="","",IFERROR(VLOOKUP(C201,'Genus–family list'!$A$2:$B$400,2,FALSE()),"not in list"))</f>
        <v/>
      </c>
      <c r="E201" s="10" t="str">
        <f aca="false">IF(A201="","",IF(Results!$C$11=0,0,B201/Results!$C$11))</f>
        <v/>
      </c>
      <c r="F201" s="11" t="str">
        <f aca="false">IF(A201="","",B201+SUMIF('Planting plan'!$A$2:$A$201,A201,'Planting plan'!$B$2:$B$201)-SUMIF('Planting plan'!$A$2:$A$201,A201,'Planting plan'!$C$2:$C$201))</f>
        <v/>
      </c>
      <c r="G201" s="10" t="str">
        <f aca="false">IF(A201="","",IF(Results!$D$11=0,0,F201/Results!$D$11))</f>
        <v/>
      </c>
      <c r="H201" s="10" t="str">
        <f aca="false">IF(A201="","",IF(Results!$D$11=0,0,(SUMIF('Current trees'!$C$2:$C$501,C201,'Current trees'!$F$2:$F$501)+SUMIF('Planting plan'!$E$2:$E$201,C201,'Planting plan'!$H$2:$H$201))/Results!$D$11))</f>
        <v/>
      </c>
      <c r="I201" s="10" t="str">
        <f aca="false">IF(OR(A201="",D201="not in list"),"",IF(Results!$D$11=0,0,(SUMIF('Current trees'!$D$2:$D$501,D201,'Current trees'!$F$2:$F$501)+SUMIF('Planting plan'!$F$2:$F$201,D201,'Planting plan'!$H$2:$H$201))/Results!$D$11))</f>
        <v/>
      </c>
      <c r="J201" s="10" t="str">
        <f aca="false">IF(A201="","",IF(Results!$C$11=0,0,SUMIF('Current trees'!$C$2:$C$501,C201,'Current trees'!$B$2:$B$501)/Results!$C$11))</f>
        <v/>
      </c>
      <c r="K201" s="10" t="str">
        <f aca="false">IF(OR(A201="",D201="not in list"),"",IF(Results!$C$11=0,0,SUMIF('Current trees'!$D$2:$D$501,D201,'Current trees'!$B$2:$B$501)/Results!$C$11))</f>
        <v/>
      </c>
      <c r="L201" s="9" t="str">
        <f aca="false">IF(AND(A201="",B201=""),"",IF(A201="","Species name missing: these trees are not counted",IF(A201&lt;&gt;TRIM(A201),"Extra spaces in the species name: remove them",IF(OR(B201="",AND(B201&lt;&gt;"",IFERROR(OR(NOT(ISNUMBER(B201)),B201&lt;0,B201&lt;&gt;INT(B201)),TRUE()))),"Number of trees must be a whole number, 0 or more",IF(D201="not in list","Genus not in 'Genus–family list': add it",IF(COUNTIF($A$2:$A$501,A201)&gt;1,"Species listed more than once: combine the rows",IF(N(F201)&lt;0,"More trees removed than exist: check the planting plan","")))))))</f>
        <v/>
      </c>
    </row>
    <row r="202" customFormat="false" ht="15" hidden="false" customHeight="true" outlineLevel="0" collapsed="false">
      <c r="A202" s="7"/>
      <c r="B202" s="8"/>
      <c r="C202" s="9" t="str">
        <f aca="false">IF(A202="","",IFERROR(LEFT(TRIM(A202),FIND(" ",TRIM(A202))-1),TRIM(A202)))</f>
        <v/>
      </c>
      <c r="D202" s="9" t="str">
        <f aca="false">IF(A202="","",IFERROR(VLOOKUP(C202,'Genus–family list'!$A$2:$B$400,2,FALSE()),"not in list"))</f>
        <v/>
      </c>
      <c r="E202" s="10" t="str">
        <f aca="false">IF(A202="","",IF(Results!$C$11=0,0,B202/Results!$C$11))</f>
        <v/>
      </c>
      <c r="F202" s="11" t="str">
        <f aca="false">IF(A202="","",B202+SUMIF('Planting plan'!$A$2:$A$201,A202,'Planting plan'!$B$2:$B$201)-SUMIF('Planting plan'!$A$2:$A$201,A202,'Planting plan'!$C$2:$C$201))</f>
        <v/>
      </c>
      <c r="G202" s="10" t="str">
        <f aca="false">IF(A202="","",IF(Results!$D$11=0,0,F202/Results!$D$11))</f>
        <v/>
      </c>
      <c r="H202" s="10" t="str">
        <f aca="false">IF(A202="","",IF(Results!$D$11=0,0,(SUMIF('Current trees'!$C$2:$C$501,C202,'Current trees'!$F$2:$F$501)+SUMIF('Planting plan'!$E$2:$E$201,C202,'Planting plan'!$H$2:$H$201))/Results!$D$11))</f>
        <v/>
      </c>
      <c r="I202" s="10" t="str">
        <f aca="false">IF(OR(A202="",D202="not in list"),"",IF(Results!$D$11=0,0,(SUMIF('Current trees'!$D$2:$D$501,D202,'Current trees'!$F$2:$F$501)+SUMIF('Planting plan'!$F$2:$F$201,D202,'Planting plan'!$H$2:$H$201))/Results!$D$11))</f>
        <v/>
      </c>
      <c r="J202" s="10" t="str">
        <f aca="false">IF(A202="","",IF(Results!$C$11=0,0,SUMIF('Current trees'!$C$2:$C$501,C202,'Current trees'!$B$2:$B$501)/Results!$C$11))</f>
        <v/>
      </c>
      <c r="K202" s="10" t="str">
        <f aca="false">IF(OR(A202="",D202="not in list"),"",IF(Results!$C$11=0,0,SUMIF('Current trees'!$D$2:$D$501,D202,'Current trees'!$B$2:$B$501)/Results!$C$11))</f>
        <v/>
      </c>
      <c r="L202" s="9" t="str">
        <f aca="false">IF(AND(A202="",B202=""),"",IF(A202="","Species name missing: these trees are not counted",IF(A202&lt;&gt;TRIM(A202),"Extra spaces in the species name: remove them",IF(OR(B202="",AND(B202&lt;&gt;"",IFERROR(OR(NOT(ISNUMBER(B202)),B202&lt;0,B202&lt;&gt;INT(B202)),TRUE()))),"Number of trees must be a whole number, 0 or more",IF(D202="not in list","Genus not in 'Genus–family list': add it",IF(COUNTIF($A$2:$A$501,A202)&gt;1,"Species listed more than once: combine the rows",IF(N(F202)&lt;0,"More trees removed than exist: check the planting plan","")))))))</f>
        <v/>
      </c>
    </row>
    <row r="203" customFormat="false" ht="15" hidden="false" customHeight="true" outlineLevel="0" collapsed="false">
      <c r="A203" s="7"/>
      <c r="B203" s="8"/>
      <c r="C203" s="9" t="str">
        <f aca="false">IF(A203="","",IFERROR(LEFT(TRIM(A203),FIND(" ",TRIM(A203))-1),TRIM(A203)))</f>
        <v/>
      </c>
      <c r="D203" s="9" t="str">
        <f aca="false">IF(A203="","",IFERROR(VLOOKUP(C203,'Genus–family list'!$A$2:$B$400,2,FALSE()),"not in list"))</f>
        <v/>
      </c>
      <c r="E203" s="10" t="str">
        <f aca="false">IF(A203="","",IF(Results!$C$11=0,0,B203/Results!$C$11))</f>
        <v/>
      </c>
      <c r="F203" s="11" t="str">
        <f aca="false">IF(A203="","",B203+SUMIF('Planting plan'!$A$2:$A$201,A203,'Planting plan'!$B$2:$B$201)-SUMIF('Planting plan'!$A$2:$A$201,A203,'Planting plan'!$C$2:$C$201))</f>
        <v/>
      </c>
      <c r="G203" s="10" t="str">
        <f aca="false">IF(A203="","",IF(Results!$D$11=0,0,F203/Results!$D$11))</f>
        <v/>
      </c>
      <c r="H203" s="10" t="str">
        <f aca="false">IF(A203="","",IF(Results!$D$11=0,0,(SUMIF('Current trees'!$C$2:$C$501,C203,'Current trees'!$F$2:$F$501)+SUMIF('Planting plan'!$E$2:$E$201,C203,'Planting plan'!$H$2:$H$201))/Results!$D$11))</f>
        <v/>
      </c>
      <c r="I203" s="10" t="str">
        <f aca="false">IF(OR(A203="",D203="not in list"),"",IF(Results!$D$11=0,0,(SUMIF('Current trees'!$D$2:$D$501,D203,'Current trees'!$F$2:$F$501)+SUMIF('Planting plan'!$F$2:$F$201,D203,'Planting plan'!$H$2:$H$201))/Results!$D$11))</f>
        <v/>
      </c>
      <c r="J203" s="10" t="str">
        <f aca="false">IF(A203="","",IF(Results!$C$11=0,0,SUMIF('Current trees'!$C$2:$C$501,C203,'Current trees'!$B$2:$B$501)/Results!$C$11))</f>
        <v/>
      </c>
      <c r="K203" s="10" t="str">
        <f aca="false">IF(OR(A203="",D203="not in list"),"",IF(Results!$C$11=0,0,SUMIF('Current trees'!$D$2:$D$501,D203,'Current trees'!$B$2:$B$501)/Results!$C$11))</f>
        <v/>
      </c>
      <c r="L203" s="9" t="str">
        <f aca="false">IF(AND(A203="",B203=""),"",IF(A203="","Species name missing: these trees are not counted",IF(A203&lt;&gt;TRIM(A203),"Extra spaces in the species name: remove them",IF(OR(B203="",AND(B203&lt;&gt;"",IFERROR(OR(NOT(ISNUMBER(B203)),B203&lt;0,B203&lt;&gt;INT(B203)),TRUE()))),"Number of trees must be a whole number, 0 or more",IF(D203="not in list","Genus not in 'Genus–family list': add it",IF(COUNTIF($A$2:$A$501,A203)&gt;1,"Species listed more than once: combine the rows",IF(N(F203)&lt;0,"More trees removed than exist: check the planting plan","")))))))</f>
        <v/>
      </c>
    </row>
    <row r="204" customFormat="false" ht="15" hidden="false" customHeight="true" outlineLevel="0" collapsed="false">
      <c r="A204" s="7"/>
      <c r="B204" s="8"/>
      <c r="C204" s="9" t="str">
        <f aca="false">IF(A204="","",IFERROR(LEFT(TRIM(A204),FIND(" ",TRIM(A204))-1),TRIM(A204)))</f>
        <v/>
      </c>
      <c r="D204" s="9" t="str">
        <f aca="false">IF(A204="","",IFERROR(VLOOKUP(C204,'Genus–family list'!$A$2:$B$400,2,FALSE()),"not in list"))</f>
        <v/>
      </c>
      <c r="E204" s="10" t="str">
        <f aca="false">IF(A204="","",IF(Results!$C$11=0,0,B204/Results!$C$11))</f>
        <v/>
      </c>
      <c r="F204" s="11" t="str">
        <f aca="false">IF(A204="","",B204+SUMIF('Planting plan'!$A$2:$A$201,A204,'Planting plan'!$B$2:$B$201)-SUMIF('Planting plan'!$A$2:$A$201,A204,'Planting plan'!$C$2:$C$201))</f>
        <v/>
      </c>
      <c r="G204" s="10" t="str">
        <f aca="false">IF(A204="","",IF(Results!$D$11=0,0,F204/Results!$D$11))</f>
        <v/>
      </c>
      <c r="H204" s="10" t="str">
        <f aca="false">IF(A204="","",IF(Results!$D$11=0,0,(SUMIF('Current trees'!$C$2:$C$501,C204,'Current trees'!$F$2:$F$501)+SUMIF('Planting plan'!$E$2:$E$201,C204,'Planting plan'!$H$2:$H$201))/Results!$D$11))</f>
        <v/>
      </c>
      <c r="I204" s="10" t="str">
        <f aca="false">IF(OR(A204="",D204="not in list"),"",IF(Results!$D$11=0,0,(SUMIF('Current trees'!$D$2:$D$501,D204,'Current trees'!$F$2:$F$501)+SUMIF('Planting plan'!$F$2:$F$201,D204,'Planting plan'!$H$2:$H$201))/Results!$D$11))</f>
        <v/>
      </c>
      <c r="J204" s="10" t="str">
        <f aca="false">IF(A204="","",IF(Results!$C$11=0,0,SUMIF('Current trees'!$C$2:$C$501,C204,'Current trees'!$B$2:$B$501)/Results!$C$11))</f>
        <v/>
      </c>
      <c r="K204" s="10" t="str">
        <f aca="false">IF(OR(A204="",D204="not in list"),"",IF(Results!$C$11=0,0,SUMIF('Current trees'!$D$2:$D$501,D204,'Current trees'!$B$2:$B$501)/Results!$C$11))</f>
        <v/>
      </c>
      <c r="L204" s="9" t="str">
        <f aca="false">IF(AND(A204="",B204=""),"",IF(A204="","Species name missing: these trees are not counted",IF(A204&lt;&gt;TRIM(A204),"Extra spaces in the species name: remove them",IF(OR(B204="",AND(B204&lt;&gt;"",IFERROR(OR(NOT(ISNUMBER(B204)),B204&lt;0,B204&lt;&gt;INT(B204)),TRUE()))),"Number of trees must be a whole number, 0 or more",IF(D204="not in list","Genus not in 'Genus–family list': add it",IF(COUNTIF($A$2:$A$501,A204)&gt;1,"Species listed more than once: combine the rows",IF(N(F204)&lt;0,"More trees removed than exist: check the planting plan","")))))))</f>
        <v/>
      </c>
    </row>
    <row r="205" customFormat="false" ht="15" hidden="false" customHeight="true" outlineLevel="0" collapsed="false">
      <c r="A205" s="7"/>
      <c r="B205" s="8"/>
      <c r="C205" s="9" t="str">
        <f aca="false">IF(A205="","",IFERROR(LEFT(TRIM(A205),FIND(" ",TRIM(A205))-1),TRIM(A205)))</f>
        <v/>
      </c>
      <c r="D205" s="9" t="str">
        <f aca="false">IF(A205="","",IFERROR(VLOOKUP(C205,'Genus–family list'!$A$2:$B$400,2,FALSE()),"not in list"))</f>
        <v/>
      </c>
      <c r="E205" s="10" t="str">
        <f aca="false">IF(A205="","",IF(Results!$C$11=0,0,B205/Results!$C$11))</f>
        <v/>
      </c>
      <c r="F205" s="11" t="str">
        <f aca="false">IF(A205="","",B205+SUMIF('Planting plan'!$A$2:$A$201,A205,'Planting plan'!$B$2:$B$201)-SUMIF('Planting plan'!$A$2:$A$201,A205,'Planting plan'!$C$2:$C$201))</f>
        <v/>
      </c>
      <c r="G205" s="10" t="str">
        <f aca="false">IF(A205="","",IF(Results!$D$11=0,0,F205/Results!$D$11))</f>
        <v/>
      </c>
      <c r="H205" s="10" t="str">
        <f aca="false">IF(A205="","",IF(Results!$D$11=0,0,(SUMIF('Current trees'!$C$2:$C$501,C205,'Current trees'!$F$2:$F$501)+SUMIF('Planting plan'!$E$2:$E$201,C205,'Planting plan'!$H$2:$H$201))/Results!$D$11))</f>
        <v/>
      </c>
      <c r="I205" s="10" t="str">
        <f aca="false">IF(OR(A205="",D205="not in list"),"",IF(Results!$D$11=0,0,(SUMIF('Current trees'!$D$2:$D$501,D205,'Current trees'!$F$2:$F$501)+SUMIF('Planting plan'!$F$2:$F$201,D205,'Planting plan'!$H$2:$H$201))/Results!$D$11))</f>
        <v/>
      </c>
      <c r="J205" s="10" t="str">
        <f aca="false">IF(A205="","",IF(Results!$C$11=0,0,SUMIF('Current trees'!$C$2:$C$501,C205,'Current trees'!$B$2:$B$501)/Results!$C$11))</f>
        <v/>
      </c>
      <c r="K205" s="10" t="str">
        <f aca="false">IF(OR(A205="",D205="not in list"),"",IF(Results!$C$11=0,0,SUMIF('Current trees'!$D$2:$D$501,D205,'Current trees'!$B$2:$B$501)/Results!$C$11))</f>
        <v/>
      </c>
      <c r="L205" s="9" t="str">
        <f aca="false">IF(AND(A205="",B205=""),"",IF(A205="","Species name missing: these trees are not counted",IF(A205&lt;&gt;TRIM(A205),"Extra spaces in the species name: remove them",IF(OR(B205="",AND(B205&lt;&gt;"",IFERROR(OR(NOT(ISNUMBER(B205)),B205&lt;0,B205&lt;&gt;INT(B205)),TRUE()))),"Number of trees must be a whole number, 0 or more",IF(D205="not in list","Genus not in 'Genus–family list': add it",IF(COUNTIF($A$2:$A$501,A205)&gt;1,"Species listed more than once: combine the rows",IF(N(F205)&lt;0,"More trees removed than exist: check the planting plan","")))))))</f>
        <v/>
      </c>
    </row>
    <row r="206" customFormat="false" ht="15" hidden="false" customHeight="true" outlineLevel="0" collapsed="false">
      <c r="A206" s="7"/>
      <c r="B206" s="8"/>
      <c r="C206" s="9" t="str">
        <f aca="false">IF(A206="","",IFERROR(LEFT(TRIM(A206),FIND(" ",TRIM(A206))-1),TRIM(A206)))</f>
        <v/>
      </c>
      <c r="D206" s="9" t="str">
        <f aca="false">IF(A206="","",IFERROR(VLOOKUP(C206,'Genus–family list'!$A$2:$B$400,2,FALSE()),"not in list"))</f>
        <v/>
      </c>
      <c r="E206" s="10" t="str">
        <f aca="false">IF(A206="","",IF(Results!$C$11=0,0,B206/Results!$C$11))</f>
        <v/>
      </c>
      <c r="F206" s="11" t="str">
        <f aca="false">IF(A206="","",B206+SUMIF('Planting plan'!$A$2:$A$201,A206,'Planting plan'!$B$2:$B$201)-SUMIF('Planting plan'!$A$2:$A$201,A206,'Planting plan'!$C$2:$C$201))</f>
        <v/>
      </c>
      <c r="G206" s="10" t="str">
        <f aca="false">IF(A206="","",IF(Results!$D$11=0,0,F206/Results!$D$11))</f>
        <v/>
      </c>
      <c r="H206" s="10" t="str">
        <f aca="false">IF(A206="","",IF(Results!$D$11=0,0,(SUMIF('Current trees'!$C$2:$C$501,C206,'Current trees'!$F$2:$F$501)+SUMIF('Planting plan'!$E$2:$E$201,C206,'Planting plan'!$H$2:$H$201))/Results!$D$11))</f>
        <v/>
      </c>
      <c r="I206" s="10" t="str">
        <f aca="false">IF(OR(A206="",D206="not in list"),"",IF(Results!$D$11=0,0,(SUMIF('Current trees'!$D$2:$D$501,D206,'Current trees'!$F$2:$F$501)+SUMIF('Planting plan'!$F$2:$F$201,D206,'Planting plan'!$H$2:$H$201))/Results!$D$11))</f>
        <v/>
      </c>
      <c r="J206" s="10" t="str">
        <f aca="false">IF(A206="","",IF(Results!$C$11=0,0,SUMIF('Current trees'!$C$2:$C$501,C206,'Current trees'!$B$2:$B$501)/Results!$C$11))</f>
        <v/>
      </c>
      <c r="K206" s="10" t="str">
        <f aca="false">IF(OR(A206="",D206="not in list"),"",IF(Results!$C$11=0,0,SUMIF('Current trees'!$D$2:$D$501,D206,'Current trees'!$B$2:$B$501)/Results!$C$11))</f>
        <v/>
      </c>
      <c r="L206" s="9" t="str">
        <f aca="false">IF(AND(A206="",B206=""),"",IF(A206="","Species name missing: these trees are not counted",IF(A206&lt;&gt;TRIM(A206),"Extra spaces in the species name: remove them",IF(OR(B206="",AND(B206&lt;&gt;"",IFERROR(OR(NOT(ISNUMBER(B206)),B206&lt;0,B206&lt;&gt;INT(B206)),TRUE()))),"Number of trees must be a whole number, 0 or more",IF(D206="not in list","Genus not in 'Genus–family list': add it",IF(COUNTIF($A$2:$A$501,A206)&gt;1,"Species listed more than once: combine the rows",IF(N(F206)&lt;0,"More trees removed than exist: check the planting plan","")))))))</f>
        <v/>
      </c>
    </row>
    <row r="207" customFormat="false" ht="15" hidden="false" customHeight="true" outlineLevel="0" collapsed="false">
      <c r="A207" s="7"/>
      <c r="B207" s="8"/>
      <c r="C207" s="9" t="str">
        <f aca="false">IF(A207="","",IFERROR(LEFT(TRIM(A207),FIND(" ",TRIM(A207))-1),TRIM(A207)))</f>
        <v/>
      </c>
      <c r="D207" s="9" t="str">
        <f aca="false">IF(A207="","",IFERROR(VLOOKUP(C207,'Genus–family list'!$A$2:$B$400,2,FALSE()),"not in list"))</f>
        <v/>
      </c>
      <c r="E207" s="10" t="str">
        <f aca="false">IF(A207="","",IF(Results!$C$11=0,0,B207/Results!$C$11))</f>
        <v/>
      </c>
      <c r="F207" s="11" t="str">
        <f aca="false">IF(A207="","",B207+SUMIF('Planting plan'!$A$2:$A$201,A207,'Planting plan'!$B$2:$B$201)-SUMIF('Planting plan'!$A$2:$A$201,A207,'Planting plan'!$C$2:$C$201))</f>
        <v/>
      </c>
      <c r="G207" s="10" t="str">
        <f aca="false">IF(A207="","",IF(Results!$D$11=0,0,F207/Results!$D$11))</f>
        <v/>
      </c>
      <c r="H207" s="10" t="str">
        <f aca="false">IF(A207="","",IF(Results!$D$11=0,0,(SUMIF('Current trees'!$C$2:$C$501,C207,'Current trees'!$F$2:$F$501)+SUMIF('Planting plan'!$E$2:$E$201,C207,'Planting plan'!$H$2:$H$201))/Results!$D$11))</f>
        <v/>
      </c>
      <c r="I207" s="10" t="str">
        <f aca="false">IF(OR(A207="",D207="not in list"),"",IF(Results!$D$11=0,0,(SUMIF('Current trees'!$D$2:$D$501,D207,'Current trees'!$F$2:$F$501)+SUMIF('Planting plan'!$F$2:$F$201,D207,'Planting plan'!$H$2:$H$201))/Results!$D$11))</f>
        <v/>
      </c>
      <c r="J207" s="10" t="str">
        <f aca="false">IF(A207="","",IF(Results!$C$11=0,0,SUMIF('Current trees'!$C$2:$C$501,C207,'Current trees'!$B$2:$B$501)/Results!$C$11))</f>
        <v/>
      </c>
      <c r="K207" s="10" t="str">
        <f aca="false">IF(OR(A207="",D207="not in list"),"",IF(Results!$C$11=0,0,SUMIF('Current trees'!$D$2:$D$501,D207,'Current trees'!$B$2:$B$501)/Results!$C$11))</f>
        <v/>
      </c>
      <c r="L207" s="9" t="str">
        <f aca="false">IF(AND(A207="",B207=""),"",IF(A207="","Species name missing: these trees are not counted",IF(A207&lt;&gt;TRIM(A207),"Extra spaces in the species name: remove them",IF(OR(B207="",AND(B207&lt;&gt;"",IFERROR(OR(NOT(ISNUMBER(B207)),B207&lt;0,B207&lt;&gt;INT(B207)),TRUE()))),"Number of trees must be a whole number, 0 or more",IF(D207="not in list","Genus not in 'Genus–family list': add it",IF(COUNTIF($A$2:$A$501,A207)&gt;1,"Species listed more than once: combine the rows",IF(N(F207)&lt;0,"More trees removed than exist: check the planting plan","")))))))</f>
        <v/>
      </c>
    </row>
    <row r="208" customFormat="false" ht="15" hidden="false" customHeight="true" outlineLevel="0" collapsed="false">
      <c r="A208" s="7"/>
      <c r="B208" s="8"/>
      <c r="C208" s="9" t="str">
        <f aca="false">IF(A208="","",IFERROR(LEFT(TRIM(A208),FIND(" ",TRIM(A208))-1),TRIM(A208)))</f>
        <v/>
      </c>
      <c r="D208" s="9" t="str">
        <f aca="false">IF(A208="","",IFERROR(VLOOKUP(C208,'Genus–family list'!$A$2:$B$400,2,FALSE()),"not in list"))</f>
        <v/>
      </c>
      <c r="E208" s="10" t="str">
        <f aca="false">IF(A208="","",IF(Results!$C$11=0,0,B208/Results!$C$11))</f>
        <v/>
      </c>
      <c r="F208" s="11" t="str">
        <f aca="false">IF(A208="","",B208+SUMIF('Planting plan'!$A$2:$A$201,A208,'Planting plan'!$B$2:$B$201)-SUMIF('Planting plan'!$A$2:$A$201,A208,'Planting plan'!$C$2:$C$201))</f>
        <v/>
      </c>
      <c r="G208" s="10" t="str">
        <f aca="false">IF(A208="","",IF(Results!$D$11=0,0,F208/Results!$D$11))</f>
        <v/>
      </c>
      <c r="H208" s="10" t="str">
        <f aca="false">IF(A208="","",IF(Results!$D$11=0,0,(SUMIF('Current trees'!$C$2:$C$501,C208,'Current trees'!$F$2:$F$501)+SUMIF('Planting plan'!$E$2:$E$201,C208,'Planting plan'!$H$2:$H$201))/Results!$D$11))</f>
        <v/>
      </c>
      <c r="I208" s="10" t="str">
        <f aca="false">IF(OR(A208="",D208="not in list"),"",IF(Results!$D$11=0,0,(SUMIF('Current trees'!$D$2:$D$501,D208,'Current trees'!$F$2:$F$501)+SUMIF('Planting plan'!$F$2:$F$201,D208,'Planting plan'!$H$2:$H$201))/Results!$D$11))</f>
        <v/>
      </c>
      <c r="J208" s="10" t="str">
        <f aca="false">IF(A208="","",IF(Results!$C$11=0,0,SUMIF('Current trees'!$C$2:$C$501,C208,'Current trees'!$B$2:$B$501)/Results!$C$11))</f>
        <v/>
      </c>
      <c r="K208" s="10" t="str">
        <f aca="false">IF(OR(A208="",D208="not in list"),"",IF(Results!$C$11=0,0,SUMIF('Current trees'!$D$2:$D$501,D208,'Current trees'!$B$2:$B$501)/Results!$C$11))</f>
        <v/>
      </c>
      <c r="L208" s="9" t="str">
        <f aca="false">IF(AND(A208="",B208=""),"",IF(A208="","Species name missing: these trees are not counted",IF(A208&lt;&gt;TRIM(A208),"Extra spaces in the species name: remove them",IF(OR(B208="",AND(B208&lt;&gt;"",IFERROR(OR(NOT(ISNUMBER(B208)),B208&lt;0,B208&lt;&gt;INT(B208)),TRUE()))),"Number of trees must be a whole number, 0 or more",IF(D208="not in list","Genus not in 'Genus–family list': add it",IF(COUNTIF($A$2:$A$501,A208)&gt;1,"Species listed more than once: combine the rows",IF(N(F208)&lt;0,"More trees removed than exist: check the planting plan","")))))))</f>
        <v/>
      </c>
    </row>
    <row r="209" customFormat="false" ht="15" hidden="false" customHeight="true" outlineLevel="0" collapsed="false">
      <c r="A209" s="7"/>
      <c r="B209" s="8"/>
      <c r="C209" s="9" t="str">
        <f aca="false">IF(A209="","",IFERROR(LEFT(TRIM(A209),FIND(" ",TRIM(A209))-1),TRIM(A209)))</f>
        <v/>
      </c>
      <c r="D209" s="9" t="str">
        <f aca="false">IF(A209="","",IFERROR(VLOOKUP(C209,'Genus–family list'!$A$2:$B$400,2,FALSE()),"not in list"))</f>
        <v/>
      </c>
      <c r="E209" s="10" t="str">
        <f aca="false">IF(A209="","",IF(Results!$C$11=0,0,B209/Results!$C$11))</f>
        <v/>
      </c>
      <c r="F209" s="11" t="str">
        <f aca="false">IF(A209="","",B209+SUMIF('Planting plan'!$A$2:$A$201,A209,'Planting plan'!$B$2:$B$201)-SUMIF('Planting plan'!$A$2:$A$201,A209,'Planting plan'!$C$2:$C$201))</f>
        <v/>
      </c>
      <c r="G209" s="10" t="str">
        <f aca="false">IF(A209="","",IF(Results!$D$11=0,0,F209/Results!$D$11))</f>
        <v/>
      </c>
      <c r="H209" s="10" t="str">
        <f aca="false">IF(A209="","",IF(Results!$D$11=0,0,(SUMIF('Current trees'!$C$2:$C$501,C209,'Current trees'!$F$2:$F$501)+SUMIF('Planting plan'!$E$2:$E$201,C209,'Planting plan'!$H$2:$H$201))/Results!$D$11))</f>
        <v/>
      </c>
      <c r="I209" s="10" t="str">
        <f aca="false">IF(OR(A209="",D209="not in list"),"",IF(Results!$D$11=0,0,(SUMIF('Current trees'!$D$2:$D$501,D209,'Current trees'!$F$2:$F$501)+SUMIF('Planting plan'!$F$2:$F$201,D209,'Planting plan'!$H$2:$H$201))/Results!$D$11))</f>
        <v/>
      </c>
      <c r="J209" s="10" t="str">
        <f aca="false">IF(A209="","",IF(Results!$C$11=0,0,SUMIF('Current trees'!$C$2:$C$501,C209,'Current trees'!$B$2:$B$501)/Results!$C$11))</f>
        <v/>
      </c>
      <c r="K209" s="10" t="str">
        <f aca="false">IF(OR(A209="",D209="not in list"),"",IF(Results!$C$11=0,0,SUMIF('Current trees'!$D$2:$D$501,D209,'Current trees'!$B$2:$B$501)/Results!$C$11))</f>
        <v/>
      </c>
      <c r="L209" s="9" t="str">
        <f aca="false">IF(AND(A209="",B209=""),"",IF(A209="","Species name missing: these trees are not counted",IF(A209&lt;&gt;TRIM(A209),"Extra spaces in the species name: remove them",IF(OR(B209="",AND(B209&lt;&gt;"",IFERROR(OR(NOT(ISNUMBER(B209)),B209&lt;0,B209&lt;&gt;INT(B209)),TRUE()))),"Number of trees must be a whole number, 0 or more",IF(D209="not in list","Genus not in 'Genus–family list': add it",IF(COUNTIF($A$2:$A$501,A209)&gt;1,"Species listed more than once: combine the rows",IF(N(F209)&lt;0,"More trees removed than exist: check the planting plan","")))))))</f>
        <v/>
      </c>
    </row>
    <row r="210" customFormat="false" ht="15" hidden="false" customHeight="true" outlineLevel="0" collapsed="false">
      <c r="A210" s="7"/>
      <c r="B210" s="8"/>
      <c r="C210" s="9" t="str">
        <f aca="false">IF(A210="","",IFERROR(LEFT(TRIM(A210),FIND(" ",TRIM(A210))-1),TRIM(A210)))</f>
        <v/>
      </c>
      <c r="D210" s="9" t="str">
        <f aca="false">IF(A210="","",IFERROR(VLOOKUP(C210,'Genus–family list'!$A$2:$B$400,2,FALSE()),"not in list"))</f>
        <v/>
      </c>
      <c r="E210" s="10" t="str">
        <f aca="false">IF(A210="","",IF(Results!$C$11=0,0,B210/Results!$C$11))</f>
        <v/>
      </c>
      <c r="F210" s="11" t="str">
        <f aca="false">IF(A210="","",B210+SUMIF('Planting plan'!$A$2:$A$201,A210,'Planting plan'!$B$2:$B$201)-SUMIF('Planting plan'!$A$2:$A$201,A210,'Planting plan'!$C$2:$C$201))</f>
        <v/>
      </c>
      <c r="G210" s="10" t="str">
        <f aca="false">IF(A210="","",IF(Results!$D$11=0,0,F210/Results!$D$11))</f>
        <v/>
      </c>
      <c r="H210" s="10" t="str">
        <f aca="false">IF(A210="","",IF(Results!$D$11=0,0,(SUMIF('Current trees'!$C$2:$C$501,C210,'Current trees'!$F$2:$F$501)+SUMIF('Planting plan'!$E$2:$E$201,C210,'Planting plan'!$H$2:$H$201))/Results!$D$11))</f>
        <v/>
      </c>
      <c r="I210" s="10" t="str">
        <f aca="false">IF(OR(A210="",D210="not in list"),"",IF(Results!$D$11=0,0,(SUMIF('Current trees'!$D$2:$D$501,D210,'Current trees'!$F$2:$F$501)+SUMIF('Planting plan'!$F$2:$F$201,D210,'Planting plan'!$H$2:$H$201))/Results!$D$11))</f>
        <v/>
      </c>
      <c r="J210" s="10" t="str">
        <f aca="false">IF(A210="","",IF(Results!$C$11=0,0,SUMIF('Current trees'!$C$2:$C$501,C210,'Current trees'!$B$2:$B$501)/Results!$C$11))</f>
        <v/>
      </c>
      <c r="K210" s="10" t="str">
        <f aca="false">IF(OR(A210="",D210="not in list"),"",IF(Results!$C$11=0,0,SUMIF('Current trees'!$D$2:$D$501,D210,'Current trees'!$B$2:$B$501)/Results!$C$11))</f>
        <v/>
      </c>
      <c r="L210" s="9" t="str">
        <f aca="false">IF(AND(A210="",B210=""),"",IF(A210="","Species name missing: these trees are not counted",IF(A210&lt;&gt;TRIM(A210),"Extra spaces in the species name: remove them",IF(OR(B210="",AND(B210&lt;&gt;"",IFERROR(OR(NOT(ISNUMBER(B210)),B210&lt;0,B210&lt;&gt;INT(B210)),TRUE()))),"Number of trees must be a whole number, 0 or more",IF(D210="not in list","Genus not in 'Genus–family list': add it",IF(COUNTIF($A$2:$A$501,A210)&gt;1,"Species listed more than once: combine the rows",IF(N(F210)&lt;0,"More trees removed than exist: check the planting plan","")))))))</f>
        <v/>
      </c>
    </row>
    <row r="211" customFormat="false" ht="15" hidden="false" customHeight="true" outlineLevel="0" collapsed="false">
      <c r="A211" s="7"/>
      <c r="B211" s="8"/>
      <c r="C211" s="9" t="str">
        <f aca="false">IF(A211="","",IFERROR(LEFT(TRIM(A211),FIND(" ",TRIM(A211))-1),TRIM(A211)))</f>
        <v/>
      </c>
      <c r="D211" s="9" t="str">
        <f aca="false">IF(A211="","",IFERROR(VLOOKUP(C211,'Genus–family list'!$A$2:$B$400,2,FALSE()),"not in list"))</f>
        <v/>
      </c>
      <c r="E211" s="10" t="str">
        <f aca="false">IF(A211="","",IF(Results!$C$11=0,0,B211/Results!$C$11))</f>
        <v/>
      </c>
      <c r="F211" s="11" t="str">
        <f aca="false">IF(A211="","",B211+SUMIF('Planting plan'!$A$2:$A$201,A211,'Planting plan'!$B$2:$B$201)-SUMIF('Planting plan'!$A$2:$A$201,A211,'Planting plan'!$C$2:$C$201))</f>
        <v/>
      </c>
      <c r="G211" s="10" t="str">
        <f aca="false">IF(A211="","",IF(Results!$D$11=0,0,F211/Results!$D$11))</f>
        <v/>
      </c>
      <c r="H211" s="10" t="str">
        <f aca="false">IF(A211="","",IF(Results!$D$11=0,0,(SUMIF('Current trees'!$C$2:$C$501,C211,'Current trees'!$F$2:$F$501)+SUMIF('Planting plan'!$E$2:$E$201,C211,'Planting plan'!$H$2:$H$201))/Results!$D$11))</f>
        <v/>
      </c>
      <c r="I211" s="10" t="str">
        <f aca="false">IF(OR(A211="",D211="not in list"),"",IF(Results!$D$11=0,0,(SUMIF('Current trees'!$D$2:$D$501,D211,'Current trees'!$F$2:$F$501)+SUMIF('Planting plan'!$F$2:$F$201,D211,'Planting plan'!$H$2:$H$201))/Results!$D$11))</f>
        <v/>
      </c>
      <c r="J211" s="10" t="str">
        <f aca="false">IF(A211="","",IF(Results!$C$11=0,0,SUMIF('Current trees'!$C$2:$C$501,C211,'Current trees'!$B$2:$B$501)/Results!$C$11))</f>
        <v/>
      </c>
      <c r="K211" s="10" t="str">
        <f aca="false">IF(OR(A211="",D211="not in list"),"",IF(Results!$C$11=0,0,SUMIF('Current trees'!$D$2:$D$501,D211,'Current trees'!$B$2:$B$501)/Results!$C$11))</f>
        <v/>
      </c>
      <c r="L211" s="9" t="str">
        <f aca="false">IF(AND(A211="",B211=""),"",IF(A211="","Species name missing: these trees are not counted",IF(A211&lt;&gt;TRIM(A211),"Extra spaces in the species name: remove them",IF(OR(B211="",AND(B211&lt;&gt;"",IFERROR(OR(NOT(ISNUMBER(B211)),B211&lt;0,B211&lt;&gt;INT(B211)),TRUE()))),"Number of trees must be a whole number, 0 or more",IF(D211="not in list","Genus not in 'Genus–family list': add it",IF(COUNTIF($A$2:$A$501,A211)&gt;1,"Species listed more than once: combine the rows",IF(N(F211)&lt;0,"More trees removed than exist: check the planting plan","")))))))</f>
        <v/>
      </c>
    </row>
    <row r="212" customFormat="false" ht="15" hidden="false" customHeight="true" outlineLevel="0" collapsed="false">
      <c r="A212" s="7"/>
      <c r="B212" s="8"/>
      <c r="C212" s="9" t="str">
        <f aca="false">IF(A212="","",IFERROR(LEFT(TRIM(A212),FIND(" ",TRIM(A212))-1),TRIM(A212)))</f>
        <v/>
      </c>
      <c r="D212" s="9" t="str">
        <f aca="false">IF(A212="","",IFERROR(VLOOKUP(C212,'Genus–family list'!$A$2:$B$400,2,FALSE()),"not in list"))</f>
        <v/>
      </c>
      <c r="E212" s="10" t="str">
        <f aca="false">IF(A212="","",IF(Results!$C$11=0,0,B212/Results!$C$11))</f>
        <v/>
      </c>
      <c r="F212" s="11" t="str">
        <f aca="false">IF(A212="","",B212+SUMIF('Planting plan'!$A$2:$A$201,A212,'Planting plan'!$B$2:$B$201)-SUMIF('Planting plan'!$A$2:$A$201,A212,'Planting plan'!$C$2:$C$201))</f>
        <v/>
      </c>
      <c r="G212" s="10" t="str">
        <f aca="false">IF(A212="","",IF(Results!$D$11=0,0,F212/Results!$D$11))</f>
        <v/>
      </c>
      <c r="H212" s="10" t="str">
        <f aca="false">IF(A212="","",IF(Results!$D$11=0,0,(SUMIF('Current trees'!$C$2:$C$501,C212,'Current trees'!$F$2:$F$501)+SUMIF('Planting plan'!$E$2:$E$201,C212,'Planting plan'!$H$2:$H$201))/Results!$D$11))</f>
        <v/>
      </c>
      <c r="I212" s="10" t="str">
        <f aca="false">IF(OR(A212="",D212="not in list"),"",IF(Results!$D$11=0,0,(SUMIF('Current trees'!$D$2:$D$501,D212,'Current trees'!$F$2:$F$501)+SUMIF('Planting plan'!$F$2:$F$201,D212,'Planting plan'!$H$2:$H$201))/Results!$D$11))</f>
        <v/>
      </c>
      <c r="J212" s="10" t="str">
        <f aca="false">IF(A212="","",IF(Results!$C$11=0,0,SUMIF('Current trees'!$C$2:$C$501,C212,'Current trees'!$B$2:$B$501)/Results!$C$11))</f>
        <v/>
      </c>
      <c r="K212" s="10" t="str">
        <f aca="false">IF(OR(A212="",D212="not in list"),"",IF(Results!$C$11=0,0,SUMIF('Current trees'!$D$2:$D$501,D212,'Current trees'!$B$2:$B$501)/Results!$C$11))</f>
        <v/>
      </c>
      <c r="L212" s="9" t="str">
        <f aca="false">IF(AND(A212="",B212=""),"",IF(A212="","Species name missing: these trees are not counted",IF(A212&lt;&gt;TRIM(A212),"Extra spaces in the species name: remove them",IF(OR(B212="",AND(B212&lt;&gt;"",IFERROR(OR(NOT(ISNUMBER(B212)),B212&lt;0,B212&lt;&gt;INT(B212)),TRUE()))),"Number of trees must be a whole number, 0 or more",IF(D212="not in list","Genus not in 'Genus–family list': add it",IF(COUNTIF($A$2:$A$501,A212)&gt;1,"Species listed more than once: combine the rows",IF(N(F212)&lt;0,"More trees removed than exist: check the planting plan","")))))))</f>
        <v/>
      </c>
    </row>
    <row r="213" customFormat="false" ht="15" hidden="false" customHeight="true" outlineLevel="0" collapsed="false">
      <c r="A213" s="7"/>
      <c r="B213" s="8"/>
      <c r="C213" s="9" t="str">
        <f aca="false">IF(A213="","",IFERROR(LEFT(TRIM(A213),FIND(" ",TRIM(A213))-1),TRIM(A213)))</f>
        <v/>
      </c>
      <c r="D213" s="9" t="str">
        <f aca="false">IF(A213="","",IFERROR(VLOOKUP(C213,'Genus–family list'!$A$2:$B$400,2,FALSE()),"not in list"))</f>
        <v/>
      </c>
      <c r="E213" s="10" t="str">
        <f aca="false">IF(A213="","",IF(Results!$C$11=0,0,B213/Results!$C$11))</f>
        <v/>
      </c>
      <c r="F213" s="11" t="str">
        <f aca="false">IF(A213="","",B213+SUMIF('Planting plan'!$A$2:$A$201,A213,'Planting plan'!$B$2:$B$201)-SUMIF('Planting plan'!$A$2:$A$201,A213,'Planting plan'!$C$2:$C$201))</f>
        <v/>
      </c>
      <c r="G213" s="10" t="str">
        <f aca="false">IF(A213="","",IF(Results!$D$11=0,0,F213/Results!$D$11))</f>
        <v/>
      </c>
      <c r="H213" s="10" t="str">
        <f aca="false">IF(A213="","",IF(Results!$D$11=0,0,(SUMIF('Current trees'!$C$2:$C$501,C213,'Current trees'!$F$2:$F$501)+SUMIF('Planting plan'!$E$2:$E$201,C213,'Planting plan'!$H$2:$H$201))/Results!$D$11))</f>
        <v/>
      </c>
      <c r="I213" s="10" t="str">
        <f aca="false">IF(OR(A213="",D213="not in list"),"",IF(Results!$D$11=0,0,(SUMIF('Current trees'!$D$2:$D$501,D213,'Current trees'!$F$2:$F$501)+SUMIF('Planting plan'!$F$2:$F$201,D213,'Planting plan'!$H$2:$H$201))/Results!$D$11))</f>
        <v/>
      </c>
      <c r="J213" s="10" t="str">
        <f aca="false">IF(A213="","",IF(Results!$C$11=0,0,SUMIF('Current trees'!$C$2:$C$501,C213,'Current trees'!$B$2:$B$501)/Results!$C$11))</f>
        <v/>
      </c>
      <c r="K213" s="10" t="str">
        <f aca="false">IF(OR(A213="",D213="not in list"),"",IF(Results!$C$11=0,0,SUMIF('Current trees'!$D$2:$D$501,D213,'Current trees'!$B$2:$B$501)/Results!$C$11))</f>
        <v/>
      </c>
      <c r="L213" s="9" t="str">
        <f aca="false">IF(AND(A213="",B213=""),"",IF(A213="","Species name missing: these trees are not counted",IF(A213&lt;&gt;TRIM(A213),"Extra spaces in the species name: remove them",IF(OR(B213="",AND(B213&lt;&gt;"",IFERROR(OR(NOT(ISNUMBER(B213)),B213&lt;0,B213&lt;&gt;INT(B213)),TRUE()))),"Number of trees must be a whole number, 0 or more",IF(D213="not in list","Genus not in 'Genus–family list': add it",IF(COUNTIF($A$2:$A$501,A213)&gt;1,"Species listed more than once: combine the rows",IF(N(F213)&lt;0,"More trees removed than exist: check the planting plan","")))))))</f>
        <v/>
      </c>
    </row>
    <row r="214" customFormat="false" ht="15" hidden="false" customHeight="true" outlineLevel="0" collapsed="false">
      <c r="A214" s="7"/>
      <c r="B214" s="8"/>
      <c r="C214" s="9" t="str">
        <f aca="false">IF(A214="","",IFERROR(LEFT(TRIM(A214),FIND(" ",TRIM(A214))-1),TRIM(A214)))</f>
        <v/>
      </c>
      <c r="D214" s="9" t="str">
        <f aca="false">IF(A214="","",IFERROR(VLOOKUP(C214,'Genus–family list'!$A$2:$B$400,2,FALSE()),"not in list"))</f>
        <v/>
      </c>
      <c r="E214" s="10" t="str">
        <f aca="false">IF(A214="","",IF(Results!$C$11=0,0,B214/Results!$C$11))</f>
        <v/>
      </c>
      <c r="F214" s="11" t="str">
        <f aca="false">IF(A214="","",B214+SUMIF('Planting plan'!$A$2:$A$201,A214,'Planting plan'!$B$2:$B$201)-SUMIF('Planting plan'!$A$2:$A$201,A214,'Planting plan'!$C$2:$C$201))</f>
        <v/>
      </c>
      <c r="G214" s="10" t="str">
        <f aca="false">IF(A214="","",IF(Results!$D$11=0,0,F214/Results!$D$11))</f>
        <v/>
      </c>
      <c r="H214" s="10" t="str">
        <f aca="false">IF(A214="","",IF(Results!$D$11=0,0,(SUMIF('Current trees'!$C$2:$C$501,C214,'Current trees'!$F$2:$F$501)+SUMIF('Planting plan'!$E$2:$E$201,C214,'Planting plan'!$H$2:$H$201))/Results!$D$11))</f>
        <v/>
      </c>
      <c r="I214" s="10" t="str">
        <f aca="false">IF(OR(A214="",D214="not in list"),"",IF(Results!$D$11=0,0,(SUMIF('Current trees'!$D$2:$D$501,D214,'Current trees'!$F$2:$F$501)+SUMIF('Planting plan'!$F$2:$F$201,D214,'Planting plan'!$H$2:$H$201))/Results!$D$11))</f>
        <v/>
      </c>
      <c r="J214" s="10" t="str">
        <f aca="false">IF(A214="","",IF(Results!$C$11=0,0,SUMIF('Current trees'!$C$2:$C$501,C214,'Current trees'!$B$2:$B$501)/Results!$C$11))</f>
        <v/>
      </c>
      <c r="K214" s="10" t="str">
        <f aca="false">IF(OR(A214="",D214="not in list"),"",IF(Results!$C$11=0,0,SUMIF('Current trees'!$D$2:$D$501,D214,'Current trees'!$B$2:$B$501)/Results!$C$11))</f>
        <v/>
      </c>
      <c r="L214" s="9" t="str">
        <f aca="false">IF(AND(A214="",B214=""),"",IF(A214="","Species name missing: these trees are not counted",IF(A214&lt;&gt;TRIM(A214),"Extra spaces in the species name: remove them",IF(OR(B214="",AND(B214&lt;&gt;"",IFERROR(OR(NOT(ISNUMBER(B214)),B214&lt;0,B214&lt;&gt;INT(B214)),TRUE()))),"Number of trees must be a whole number, 0 or more",IF(D214="not in list","Genus not in 'Genus–family list': add it",IF(COUNTIF($A$2:$A$501,A214)&gt;1,"Species listed more than once: combine the rows",IF(N(F214)&lt;0,"More trees removed than exist: check the planting plan","")))))))</f>
        <v/>
      </c>
    </row>
    <row r="215" customFormat="false" ht="15" hidden="false" customHeight="true" outlineLevel="0" collapsed="false">
      <c r="A215" s="7"/>
      <c r="B215" s="8"/>
      <c r="C215" s="9" t="str">
        <f aca="false">IF(A215="","",IFERROR(LEFT(TRIM(A215),FIND(" ",TRIM(A215))-1),TRIM(A215)))</f>
        <v/>
      </c>
      <c r="D215" s="9" t="str">
        <f aca="false">IF(A215="","",IFERROR(VLOOKUP(C215,'Genus–family list'!$A$2:$B$400,2,FALSE()),"not in list"))</f>
        <v/>
      </c>
      <c r="E215" s="10" t="str">
        <f aca="false">IF(A215="","",IF(Results!$C$11=0,0,B215/Results!$C$11))</f>
        <v/>
      </c>
      <c r="F215" s="11" t="str">
        <f aca="false">IF(A215="","",B215+SUMIF('Planting plan'!$A$2:$A$201,A215,'Planting plan'!$B$2:$B$201)-SUMIF('Planting plan'!$A$2:$A$201,A215,'Planting plan'!$C$2:$C$201))</f>
        <v/>
      </c>
      <c r="G215" s="10" t="str">
        <f aca="false">IF(A215="","",IF(Results!$D$11=0,0,F215/Results!$D$11))</f>
        <v/>
      </c>
      <c r="H215" s="10" t="str">
        <f aca="false">IF(A215="","",IF(Results!$D$11=0,0,(SUMIF('Current trees'!$C$2:$C$501,C215,'Current trees'!$F$2:$F$501)+SUMIF('Planting plan'!$E$2:$E$201,C215,'Planting plan'!$H$2:$H$201))/Results!$D$11))</f>
        <v/>
      </c>
      <c r="I215" s="10" t="str">
        <f aca="false">IF(OR(A215="",D215="not in list"),"",IF(Results!$D$11=0,0,(SUMIF('Current trees'!$D$2:$D$501,D215,'Current trees'!$F$2:$F$501)+SUMIF('Planting plan'!$F$2:$F$201,D215,'Planting plan'!$H$2:$H$201))/Results!$D$11))</f>
        <v/>
      </c>
      <c r="J215" s="10" t="str">
        <f aca="false">IF(A215="","",IF(Results!$C$11=0,0,SUMIF('Current trees'!$C$2:$C$501,C215,'Current trees'!$B$2:$B$501)/Results!$C$11))</f>
        <v/>
      </c>
      <c r="K215" s="10" t="str">
        <f aca="false">IF(OR(A215="",D215="not in list"),"",IF(Results!$C$11=0,0,SUMIF('Current trees'!$D$2:$D$501,D215,'Current trees'!$B$2:$B$501)/Results!$C$11))</f>
        <v/>
      </c>
      <c r="L215" s="9" t="str">
        <f aca="false">IF(AND(A215="",B215=""),"",IF(A215="","Species name missing: these trees are not counted",IF(A215&lt;&gt;TRIM(A215),"Extra spaces in the species name: remove them",IF(OR(B215="",AND(B215&lt;&gt;"",IFERROR(OR(NOT(ISNUMBER(B215)),B215&lt;0,B215&lt;&gt;INT(B215)),TRUE()))),"Number of trees must be a whole number, 0 or more",IF(D215="not in list","Genus not in 'Genus–family list': add it",IF(COUNTIF($A$2:$A$501,A215)&gt;1,"Species listed more than once: combine the rows",IF(N(F215)&lt;0,"More trees removed than exist: check the planting plan","")))))))</f>
        <v/>
      </c>
    </row>
    <row r="216" customFormat="false" ht="15" hidden="false" customHeight="true" outlineLevel="0" collapsed="false">
      <c r="A216" s="7"/>
      <c r="B216" s="8"/>
      <c r="C216" s="9" t="str">
        <f aca="false">IF(A216="","",IFERROR(LEFT(TRIM(A216),FIND(" ",TRIM(A216))-1),TRIM(A216)))</f>
        <v/>
      </c>
      <c r="D216" s="9" t="str">
        <f aca="false">IF(A216="","",IFERROR(VLOOKUP(C216,'Genus–family list'!$A$2:$B$400,2,FALSE()),"not in list"))</f>
        <v/>
      </c>
      <c r="E216" s="10" t="str">
        <f aca="false">IF(A216="","",IF(Results!$C$11=0,0,B216/Results!$C$11))</f>
        <v/>
      </c>
      <c r="F216" s="11" t="str">
        <f aca="false">IF(A216="","",B216+SUMIF('Planting plan'!$A$2:$A$201,A216,'Planting plan'!$B$2:$B$201)-SUMIF('Planting plan'!$A$2:$A$201,A216,'Planting plan'!$C$2:$C$201))</f>
        <v/>
      </c>
      <c r="G216" s="10" t="str">
        <f aca="false">IF(A216="","",IF(Results!$D$11=0,0,F216/Results!$D$11))</f>
        <v/>
      </c>
      <c r="H216" s="10" t="str">
        <f aca="false">IF(A216="","",IF(Results!$D$11=0,0,(SUMIF('Current trees'!$C$2:$C$501,C216,'Current trees'!$F$2:$F$501)+SUMIF('Planting plan'!$E$2:$E$201,C216,'Planting plan'!$H$2:$H$201))/Results!$D$11))</f>
        <v/>
      </c>
      <c r="I216" s="10" t="str">
        <f aca="false">IF(OR(A216="",D216="not in list"),"",IF(Results!$D$11=0,0,(SUMIF('Current trees'!$D$2:$D$501,D216,'Current trees'!$F$2:$F$501)+SUMIF('Planting plan'!$F$2:$F$201,D216,'Planting plan'!$H$2:$H$201))/Results!$D$11))</f>
        <v/>
      </c>
      <c r="J216" s="10" t="str">
        <f aca="false">IF(A216="","",IF(Results!$C$11=0,0,SUMIF('Current trees'!$C$2:$C$501,C216,'Current trees'!$B$2:$B$501)/Results!$C$11))</f>
        <v/>
      </c>
      <c r="K216" s="10" t="str">
        <f aca="false">IF(OR(A216="",D216="not in list"),"",IF(Results!$C$11=0,0,SUMIF('Current trees'!$D$2:$D$501,D216,'Current trees'!$B$2:$B$501)/Results!$C$11))</f>
        <v/>
      </c>
      <c r="L216" s="9" t="str">
        <f aca="false">IF(AND(A216="",B216=""),"",IF(A216="","Species name missing: these trees are not counted",IF(A216&lt;&gt;TRIM(A216),"Extra spaces in the species name: remove them",IF(OR(B216="",AND(B216&lt;&gt;"",IFERROR(OR(NOT(ISNUMBER(B216)),B216&lt;0,B216&lt;&gt;INT(B216)),TRUE()))),"Number of trees must be a whole number, 0 or more",IF(D216="not in list","Genus not in 'Genus–family list': add it",IF(COUNTIF($A$2:$A$501,A216)&gt;1,"Species listed more than once: combine the rows",IF(N(F216)&lt;0,"More trees removed than exist: check the planting plan","")))))))</f>
        <v/>
      </c>
    </row>
    <row r="217" customFormat="false" ht="15" hidden="false" customHeight="true" outlineLevel="0" collapsed="false">
      <c r="A217" s="7"/>
      <c r="B217" s="8"/>
      <c r="C217" s="9" t="str">
        <f aca="false">IF(A217="","",IFERROR(LEFT(TRIM(A217),FIND(" ",TRIM(A217))-1),TRIM(A217)))</f>
        <v/>
      </c>
      <c r="D217" s="9" t="str">
        <f aca="false">IF(A217="","",IFERROR(VLOOKUP(C217,'Genus–family list'!$A$2:$B$400,2,FALSE()),"not in list"))</f>
        <v/>
      </c>
      <c r="E217" s="10" t="str">
        <f aca="false">IF(A217="","",IF(Results!$C$11=0,0,B217/Results!$C$11))</f>
        <v/>
      </c>
      <c r="F217" s="11" t="str">
        <f aca="false">IF(A217="","",B217+SUMIF('Planting plan'!$A$2:$A$201,A217,'Planting plan'!$B$2:$B$201)-SUMIF('Planting plan'!$A$2:$A$201,A217,'Planting plan'!$C$2:$C$201))</f>
        <v/>
      </c>
      <c r="G217" s="10" t="str">
        <f aca="false">IF(A217="","",IF(Results!$D$11=0,0,F217/Results!$D$11))</f>
        <v/>
      </c>
      <c r="H217" s="10" t="str">
        <f aca="false">IF(A217="","",IF(Results!$D$11=0,0,(SUMIF('Current trees'!$C$2:$C$501,C217,'Current trees'!$F$2:$F$501)+SUMIF('Planting plan'!$E$2:$E$201,C217,'Planting plan'!$H$2:$H$201))/Results!$D$11))</f>
        <v/>
      </c>
      <c r="I217" s="10" t="str">
        <f aca="false">IF(OR(A217="",D217="not in list"),"",IF(Results!$D$11=0,0,(SUMIF('Current trees'!$D$2:$D$501,D217,'Current trees'!$F$2:$F$501)+SUMIF('Planting plan'!$F$2:$F$201,D217,'Planting plan'!$H$2:$H$201))/Results!$D$11))</f>
        <v/>
      </c>
      <c r="J217" s="10" t="str">
        <f aca="false">IF(A217="","",IF(Results!$C$11=0,0,SUMIF('Current trees'!$C$2:$C$501,C217,'Current trees'!$B$2:$B$501)/Results!$C$11))</f>
        <v/>
      </c>
      <c r="K217" s="10" t="str">
        <f aca="false">IF(OR(A217="",D217="not in list"),"",IF(Results!$C$11=0,0,SUMIF('Current trees'!$D$2:$D$501,D217,'Current trees'!$B$2:$B$501)/Results!$C$11))</f>
        <v/>
      </c>
      <c r="L217" s="9" t="str">
        <f aca="false">IF(AND(A217="",B217=""),"",IF(A217="","Species name missing: these trees are not counted",IF(A217&lt;&gt;TRIM(A217),"Extra spaces in the species name: remove them",IF(OR(B217="",AND(B217&lt;&gt;"",IFERROR(OR(NOT(ISNUMBER(B217)),B217&lt;0,B217&lt;&gt;INT(B217)),TRUE()))),"Number of trees must be a whole number, 0 or more",IF(D217="not in list","Genus not in 'Genus–family list': add it",IF(COUNTIF($A$2:$A$501,A217)&gt;1,"Species listed more than once: combine the rows",IF(N(F217)&lt;0,"More trees removed than exist: check the planting plan","")))))))</f>
        <v/>
      </c>
    </row>
    <row r="218" customFormat="false" ht="15" hidden="false" customHeight="true" outlineLevel="0" collapsed="false">
      <c r="A218" s="7"/>
      <c r="B218" s="8"/>
      <c r="C218" s="9" t="str">
        <f aca="false">IF(A218="","",IFERROR(LEFT(TRIM(A218),FIND(" ",TRIM(A218))-1),TRIM(A218)))</f>
        <v/>
      </c>
      <c r="D218" s="9" t="str">
        <f aca="false">IF(A218="","",IFERROR(VLOOKUP(C218,'Genus–family list'!$A$2:$B$400,2,FALSE()),"not in list"))</f>
        <v/>
      </c>
      <c r="E218" s="10" t="str">
        <f aca="false">IF(A218="","",IF(Results!$C$11=0,0,B218/Results!$C$11))</f>
        <v/>
      </c>
      <c r="F218" s="11" t="str">
        <f aca="false">IF(A218="","",B218+SUMIF('Planting plan'!$A$2:$A$201,A218,'Planting plan'!$B$2:$B$201)-SUMIF('Planting plan'!$A$2:$A$201,A218,'Planting plan'!$C$2:$C$201))</f>
        <v/>
      </c>
      <c r="G218" s="10" t="str">
        <f aca="false">IF(A218="","",IF(Results!$D$11=0,0,F218/Results!$D$11))</f>
        <v/>
      </c>
      <c r="H218" s="10" t="str">
        <f aca="false">IF(A218="","",IF(Results!$D$11=0,0,(SUMIF('Current trees'!$C$2:$C$501,C218,'Current trees'!$F$2:$F$501)+SUMIF('Planting plan'!$E$2:$E$201,C218,'Planting plan'!$H$2:$H$201))/Results!$D$11))</f>
        <v/>
      </c>
      <c r="I218" s="10" t="str">
        <f aca="false">IF(OR(A218="",D218="not in list"),"",IF(Results!$D$11=0,0,(SUMIF('Current trees'!$D$2:$D$501,D218,'Current trees'!$F$2:$F$501)+SUMIF('Planting plan'!$F$2:$F$201,D218,'Planting plan'!$H$2:$H$201))/Results!$D$11))</f>
        <v/>
      </c>
      <c r="J218" s="10" t="str">
        <f aca="false">IF(A218="","",IF(Results!$C$11=0,0,SUMIF('Current trees'!$C$2:$C$501,C218,'Current trees'!$B$2:$B$501)/Results!$C$11))</f>
        <v/>
      </c>
      <c r="K218" s="10" t="str">
        <f aca="false">IF(OR(A218="",D218="not in list"),"",IF(Results!$C$11=0,0,SUMIF('Current trees'!$D$2:$D$501,D218,'Current trees'!$B$2:$B$501)/Results!$C$11))</f>
        <v/>
      </c>
      <c r="L218" s="9" t="str">
        <f aca="false">IF(AND(A218="",B218=""),"",IF(A218="","Species name missing: these trees are not counted",IF(A218&lt;&gt;TRIM(A218),"Extra spaces in the species name: remove them",IF(OR(B218="",AND(B218&lt;&gt;"",IFERROR(OR(NOT(ISNUMBER(B218)),B218&lt;0,B218&lt;&gt;INT(B218)),TRUE()))),"Number of trees must be a whole number, 0 or more",IF(D218="not in list","Genus not in 'Genus–family list': add it",IF(COUNTIF($A$2:$A$501,A218)&gt;1,"Species listed more than once: combine the rows",IF(N(F218)&lt;0,"More trees removed than exist: check the planting plan","")))))))</f>
        <v/>
      </c>
    </row>
    <row r="219" customFormat="false" ht="15" hidden="false" customHeight="true" outlineLevel="0" collapsed="false">
      <c r="A219" s="7"/>
      <c r="B219" s="8"/>
      <c r="C219" s="9" t="str">
        <f aca="false">IF(A219="","",IFERROR(LEFT(TRIM(A219),FIND(" ",TRIM(A219))-1),TRIM(A219)))</f>
        <v/>
      </c>
      <c r="D219" s="9" t="str">
        <f aca="false">IF(A219="","",IFERROR(VLOOKUP(C219,'Genus–family list'!$A$2:$B$400,2,FALSE()),"not in list"))</f>
        <v/>
      </c>
      <c r="E219" s="10" t="str">
        <f aca="false">IF(A219="","",IF(Results!$C$11=0,0,B219/Results!$C$11))</f>
        <v/>
      </c>
      <c r="F219" s="11" t="str">
        <f aca="false">IF(A219="","",B219+SUMIF('Planting plan'!$A$2:$A$201,A219,'Planting plan'!$B$2:$B$201)-SUMIF('Planting plan'!$A$2:$A$201,A219,'Planting plan'!$C$2:$C$201))</f>
        <v/>
      </c>
      <c r="G219" s="10" t="str">
        <f aca="false">IF(A219="","",IF(Results!$D$11=0,0,F219/Results!$D$11))</f>
        <v/>
      </c>
      <c r="H219" s="10" t="str">
        <f aca="false">IF(A219="","",IF(Results!$D$11=0,0,(SUMIF('Current trees'!$C$2:$C$501,C219,'Current trees'!$F$2:$F$501)+SUMIF('Planting plan'!$E$2:$E$201,C219,'Planting plan'!$H$2:$H$201))/Results!$D$11))</f>
        <v/>
      </c>
      <c r="I219" s="10" t="str">
        <f aca="false">IF(OR(A219="",D219="not in list"),"",IF(Results!$D$11=0,0,(SUMIF('Current trees'!$D$2:$D$501,D219,'Current trees'!$F$2:$F$501)+SUMIF('Planting plan'!$F$2:$F$201,D219,'Planting plan'!$H$2:$H$201))/Results!$D$11))</f>
        <v/>
      </c>
      <c r="J219" s="10" t="str">
        <f aca="false">IF(A219="","",IF(Results!$C$11=0,0,SUMIF('Current trees'!$C$2:$C$501,C219,'Current trees'!$B$2:$B$501)/Results!$C$11))</f>
        <v/>
      </c>
      <c r="K219" s="10" t="str">
        <f aca="false">IF(OR(A219="",D219="not in list"),"",IF(Results!$C$11=0,0,SUMIF('Current trees'!$D$2:$D$501,D219,'Current trees'!$B$2:$B$501)/Results!$C$11))</f>
        <v/>
      </c>
      <c r="L219" s="9" t="str">
        <f aca="false">IF(AND(A219="",B219=""),"",IF(A219="","Species name missing: these trees are not counted",IF(A219&lt;&gt;TRIM(A219),"Extra spaces in the species name: remove them",IF(OR(B219="",AND(B219&lt;&gt;"",IFERROR(OR(NOT(ISNUMBER(B219)),B219&lt;0,B219&lt;&gt;INT(B219)),TRUE()))),"Number of trees must be a whole number, 0 or more",IF(D219="not in list","Genus not in 'Genus–family list': add it",IF(COUNTIF($A$2:$A$501,A219)&gt;1,"Species listed more than once: combine the rows",IF(N(F219)&lt;0,"More trees removed than exist: check the planting plan","")))))))</f>
        <v/>
      </c>
    </row>
    <row r="220" customFormat="false" ht="15" hidden="false" customHeight="true" outlineLevel="0" collapsed="false">
      <c r="A220" s="7"/>
      <c r="B220" s="8"/>
      <c r="C220" s="9" t="str">
        <f aca="false">IF(A220="","",IFERROR(LEFT(TRIM(A220),FIND(" ",TRIM(A220))-1),TRIM(A220)))</f>
        <v/>
      </c>
      <c r="D220" s="9" t="str">
        <f aca="false">IF(A220="","",IFERROR(VLOOKUP(C220,'Genus–family list'!$A$2:$B$400,2,FALSE()),"not in list"))</f>
        <v/>
      </c>
      <c r="E220" s="10" t="str">
        <f aca="false">IF(A220="","",IF(Results!$C$11=0,0,B220/Results!$C$11))</f>
        <v/>
      </c>
      <c r="F220" s="11" t="str">
        <f aca="false">IF(A220="","",B220+SUMIF('Planting plan'!$A$2:$A$201,A220,'Planting plan'!$B$2:$B$201)-SUMIF('Planting plan'!$A$2:$A$201,A220,'Planting plan'!$C$2:$C$201))</f>
        <v/>
      </c>
      <c r="G220" s="10" t="str">
        <f aca="false">IF(A220="","",IF(Results!$D$11=0,0,F220/Results!$D$11))</f>
        <v/>
      </c>
      <c r="H220" s="10" t="str">
        <f aca="false">IF(A220="","",IF(Results!$D$11=0,0,(SUMIF('Current trees'!$C$2:$C$501,C220,'Current trees'!$F$2:$F$501)+SUMIF('Planting plan'!$E$2:$E$201,C220,'Planting plan'!$H$2:$H$201))/Results!$D$11))</f>
        <v/>
      </c>
      <c r="I220" s="10" t="str">
        <f aca="false">IF(OR(A220="",D220="not in list"),"",IF(Results!$D$11=0,0,(SUMIF('Current trees'!$D$2:$D$501,D220,'Current trees'!$F$2:$F$501)+SUMIF('Planting plan'!$F$2:$F$201,D220,'Planting plan'!$H$2:$H$201))/Results!$D$11))</f>
        <v/>
      </c>
      <c r="J220" s="10" t="str">
        <f aca="false">IF(A220="","",IF(Results!$C$11=0,0,SUMIF('Current trees'!$C$2:$C$501,C220,'Current trees'!$B$2:$B$501)/Results!$C$11))</f>
        <v/>
      </c>
      <c r="K220" s="10" t="str">
        <f aca="false">IF(OR(A220="",D220="not in list"),"",IF(Results!$C$11=0,0,SUMIF('Current trees'!$D$2:$D$501,D220,'Current trees'!$B$2:$B$501)/Results!$C$11))</f>
        <v/>
      </c>
      <c r="L220" s="9" t="str">
        <f aca="false">IF(AND(A220="",B220=""),"",IF(A220="","Species name missing: these trees are not counted",IF(A220&lt;&gt;TRIM(A220),"Extra spaces in the species name: remove them",IF(OR(B220="",AND(B220&lt;&gt;"",IFERROR(OR(NOT(ISNUMBER(B220)),B220&lt;0,B220&lt;&gt;INT(B220)),TRUE()))),"Number of trees must be a whole number, 0 or more",IF(D220="not in list","Genus not in 'Genus–family list': add it",IF(COUNTIF($A$2:$A$501,A220)&gt;1,"Species listed more than once: combine the rows",IF(N(F220)&lt;0,"More trees removed than exist: check the planting plan","")))))))</f>
        <v/>
      </c>
    </row>
    <row r="221" customFormat="false" ht="15" hidden="false" customHeight="true" outlineLevel="0" collapsed="false">
      <c r="A221" s="7"/>
      <c r="B221" s="8"/>
      <c r="C221" s="9" t="str">
        <f aca="false">IF(A221="","",IFERROR(LEFT(TRIM(A221),FIND(" ",TRIM(A221))-1),TRIM(A221)))</f>
        <v/>
      </c>
      <c r="D221" s="9" t="str">
        <f aca="false">IF(A221="","",IFERROR(VLOOKUP(C221,'Genus–family list'!$A$2:$B$400,2,FALSE()),"not in list"))</f>
        <v/>
      </c>
      <c r="E221" s="10" t="str">
        <f aca="false">IF(A221="","",IF(Results!$C$11=0,0,B221/Results!$C$11))</f>
        <v/>
      </c>
      <c r="F221" s="11" t="str">
        <f aca="false">IF(A221="","",B221+SUMIF('Planting plan'!$A$2:$A$201,A221,'Planting plan'!$B$2:$B$201)-SUMIF('Planting plan'!$A$2:$A$201,A221,'Planting plan'!$C$2:$C$201))</f>
        <v/>
      </c>
      <c r="G221" s="10" t="str">
        <f aca="false">IF(A221="","",IF(Results!$D$11=0,0,F221/Results!$D$11))</f>
        <v/>
      </c>
      <c r="H221" s="10" t="str">
        <f aca="false">IF(A221="","",IF(Results!$D$11=0,0,(SUMIF('Current trees'!$C$2:$C$501,C221,'Current trees'!$F$2:$F$501)+SUMIF('Planting plan'!$E$2:$E$201,C221,'Planting plan'!$H$2:$H$201))/Results!$D$11))</f>
        <v/>
      </c>
      <c r="I221" s="10" t="str">
        <f aca="false">IF(OR(A221="",D221="not in list"),"",IF(Results!$D$11=0,0,(SUMIF('Current trees'!$D$2:$D$501,D221,'Current trees'!$F$2:$F$501)+SUMIF('Planting plan'!$F$2:$F$201,D221,'Planting plan'!$H$2:$H$201))/Results!$D$11))</f>
        <v/>
      </c>
      <c r="J221" s="10" t="str">
        <f aca="false">IF(A221="","",IF(Results!$C$11=0,0,SUMIF('Current trees'!$C$2:$C$501,C221,'Current trees'!$B$2:$B$501)/Results!$C$11))</f>
        <v/>
      </c>
      <c r="K221" s="10" t="str">
        <f aca="false">IF(OR(A221="",D221="not in list"),"",IF(Results!$C$11=0,0,SUMIF('Current trees'!$D$2:$D$501,D221,'Current trees'!$B$2:$B$501)/Results!$C$11))</f>
        <v/>
      </c>
      <c r="L221" s="9" t="str">
        <f aca="false">IF(AND(A221="",B221=""),"",IF(A221="","Species name missing: these trees are not counted",IF(A221&lt;&gt;TRIM(A221),"Extra spaces in the species name: remove them",IF(OR(B221="",AND(B221&lt;&gt;"",IFERROR(OR(NOT(ISNUMBER(B221)),B221&lt;0,B221&lt;&gt;INT(B221)),TRUE()))),"Number of trees must be a whole number, 0 or more",IF(D221="not in list","Genus not in 'Genus–family list': add it",IF(COUNTIF($A$2:$A$501,A221)&gt;1,"Species listed more than once: combine the rows",IF(N(F221)&lt;0,"More trees removed than exist: check the planting plan","")))))))</f>
        <v/>
      </c>
    </row>
    <row r="222" customFormat="false" ht="15" hidden="false" customHeight="true" outlineLevel="0" collapsed="false">
      <c r="A222" s="7"/>
      <c r="B222" s="8"/>
      <c r="C222" s="9" t="str">
        <f aca="false">IF(A222="","",IFERROR(LEFT(TRIM(A222),FIND(" ",TRIM(A222))-1),TRIM(A222)))</f>
        <v/>
      </c>
      <c r="D222" s="9" t="str">
        <f aca="false">IF(A222="","",IFERROR(VLOOKUP(C222,'Genus–family list'!$A$2:$B$400,2,FALSE()),"not in list"))</f>
        <v/>
      </c>
      <c r="E222" s="10" t="str">
        <f aca="false">IF(A222="","",IF(Results!$C$11=0,0,B222/Results!$C$11))</f>
        <v/>
      </c>
      <c r="F222" s="11" t="str">
        <f aca="false">IF(A222="","",B222+SUMIF('Planting plan'!$A$2:$A$201,A222,'Planting plan'!$B$2:$B$201)-SUMIF('Planting plan'!$A$2:$A$201,A222,'Planting plan'!$C$2:$C$201))</f>
        <v/>
      </c>
      <c r="G222" s="10" t="str">
        <f aca="false">IF(A222="","",IF(Results!$D$11=0,0,F222/Results!$D$11))</f>
        <v/>
      </c>
      <c r="H222" s="10" t="str">
        <f aca="false">IF(A222="","",IF(Results!$D$11=0,0,(SUMIF('Current trees'!$C$2:$C$501,C222,'Current trees'!$F$2:$F$501)+SUMIF('Planting plan'!$E$2:$E$201,C222,'Planting plan'!$H$2:$H$201))/Results!$D$11))</f>
        <v/>
      </c>
      <c r="I222" s="10" t="str">
        <f aca="false">IF(OR(A222="",D222="not in list"),"",IF(Results!$D$11=0,0,(SUMIF('Current trees'!$D$2:$D$501,D222,'Current trees'!$F$2:$F$501)+SUMIF('Planting plan'!$F$2:$F$201,D222,'Planting plan'!$H$2:$H$201))/Results!$D$11))</f>
        <v/>
      </c>
      <c r="J222" s="10" t="str">
        <f aca="false">IF(A222="","",IF(Results!$C$11=0,0,SUMIF('Current trees'!$C$2:$C$501,C222,'Current trees'!$B$2:$B$501)/Results!$C$11))</f>
        <v/>
      </c>
      <c r="K222" s="10" t="str">
        <f aca="false">IF(OR(A222="",D222="not in list"),"",IF(Results!$C$11=0,0,SUMIF('Current trees'!$D$2:$D$501,D222,'Current trees'!$B$2:$B$501)/Results!$C$11))</f>
        <v/>
      </c>
      <c r="L222" s="9" t="str">
        <f aca="false">IF(AND(A222="",B222=""),"",IF(A222="","Species name missing: these trees are not counted",IF(A222&lt;&gt;TRIM(A222),"Extra spaces in the species name: remove them",IF(OR(B222="",AND(B222&lt;&gt;"",IFERROR(OR(NOT(ISNUMBER(B222)),B222&lt;0,B222&lt;&gt;INT(B222)),TRUE()))),"Number of trees must be a whole number, 0 or more",IF(D222="not in list","Genus not in 'Genus–family list': add it",IF(COUNTIF($A$2:$A$501,A222)&gt;1,"Species listed more than once: combine the rows",IF(N(F222)&lt;0,"More trees removed than exist: check the planting plan","")))))))</f>
        <v/>
      </c>
    </row>
    <row r="223" customFormat="false" ht="15" hidden="false" customHeight="true" outlineLevel="0" collapsed="false">
      <c r="A223" s="7"/>
      <c r="B223" s="8"/>
      <c r="C223" s="9" t="str">
        <f aca="false">IF(A223="","",IFERROR(LEFT(TRIM(A223),FIND(" ",TRIM(A223))-1),TRIM(A223)))</f>
        <v/>
      </c>
      <c r="D223" s="9" t="str">
        <f aca="false">IF(A223="","",IFERROR(VLOOKUP(C223,'Genus–family list'!$A$2:$B$400,2,FALSE()),"not in list"))</f>
        <v/>
      </c>
      <c r="E223" s="10" t="str">
        <f aca="false">IF(A223="","",IF(Results!$C$11=0,0,B223/Results!$C$11))</f>
        <v/>
      </c>
      <c r="F223" s="11" t="str">
        <f aca="false">IF(A223="","",B223+SUMIF('Planting plan'!$A$2:$A$201,A223,'Planting plan'!$B$2:$B$201)-SUMIF('Planting plan'!$A$2:$A$201,A223,'Planting plan'!$C$2:$C$201))</f>
        <v/>
      </c>
      <c r="G223" s="10" t="str">
        <f aca="false">IF(A223="","",IF(Results!$D$11=0,0,F223/Results!$D$11))</f>
        <v/>
      </c>
      <c r="H223" s="10" t="str">
        <f aca="false">IF(A223="","",IF(Results!$D$11=0,0,(SUMIF('Current trees'!$C$2:$C$501,C223,'Current trees'!$F$2:$F$501)+SUMIF('Planting plan'!$E$2:$E$201,C223,'Planting plan'!$H$2:$H$201))/Results!$D$11))</f>
        <v/>
      </c>
      <c r="I223" s="10" t="str">
        <f aca="false">IF(OR(A223="",D223="not in list"),"",IF(Results!$D$11=0,0,(SUMIF('Current trees'!$D$2:$D$501,D223,'Current trees'!$F$2:$F$501)+SUMIF('Planting plan'!$F$2:$F$201,D223,'Planting plan'!$H$2:$H$201))/Results!$D$11))</f>
        <v/>
      </c>
      <c r="J223" s="10" t="str">
        <f aca="false">IF(A223="","",IF(Results!$C$11=0,0,SUMIF('Current trees'!$C$2:$C$501,C223,'Current trees'!$B$2:$B$501)/Results!$C$11))</f>
        <v/>
      </c>
      <c r="K223" s="10" t="str">
        <f aca="false">IF(OR(A223="",D223="not in list"),"",IF(Results!$C$11=0,0,SUMIF('Current trees'!$D$2:$D$501,D223,'Current trees'!$B$2:$B$501)/Results!$C$11))</f>
        <v/>
      </c>
      <c r="L223" s="9" t="str">
        <f aca="false">IF(AND(A223="",B223=""),"",IF(A223="","Species name missing: these trees are not counted",IF(A223&lt;&gt;TRIM(A223),"Extra spaces in the species name: remove them",IF(OR(B223="",AND(B223&lt;&gt;"",IFERROR(OR(NOT(ISNUMBER(B223)),B223&lt;0,B223&lt;&gt;INT(B223)),TRUE()))),"Number of trees must be a whole number, 0 or more",IF(D223="not in list","Genus not in 'Genus–family list': add it",IF(COUNTIF($A$2:$A$501,A223)&gt;1,"Species listed more than once: combine the rows",IF(N(F223)&lt;0,"More trees removed than exist: check the planting plan","")))))))</f>
        <v/>
      </c>
    </row>
    <row r="224" customFormat="false" ht="15" hidden="false" customHeight="true" outlineLevel="0" collapsed="false">
      <c r="A224" s="7"/>
      <c r="B224" s="8"/>
      <c r="C224" s="9" t="str">
        <f aca="false">IF(A224="","",IFERROR(LEFT(TRIM(A224),FIND(" ",TRIM(A224))-1),TRIM(A224)))</f>
        <v/>
      </c>
      <c r="D224" s="9" t="str">
        <f aca="false">IF(A224="","",IFERROR(VLOOKUP(C224,'Genus–family list'!$A$2:$B$400,2,FALSE()),"not in list"))</f>
        <v/>
      </c>
      <c r="E224" s="10" t="str">
        <f aca="false">IF(A224="","",IF(Results!$C$11=0,0,B224/Results!$C$11))</f>
        <v/>
      </c>
      <c r="F224" s="11" t="str">
        <f aca="false">IF(A224="","",B224+SUMIF('Planting plan'!$A$2:$A$201,A224,'Planting plan'!$B$2:$B$201)-SUMIF('Planting plan'!$A$2:$A$201,A224,'Planting plan'!$C$2:$C$201))</f>
        <v/>
      </c>
      <c r="G224" s="10" t="str">
        <f aca="false">IF(A224="","",IF(Results!$D$11=0,0,F224/Results!$D$11))</f>
        <v/>
      </c>
      <c r="H224" s="10" t="str">
        <f aca="false">IF(A224="","",IF(Results!$D$11=0,0,(SUMIF('Current trees'!$C$2:$C$501,C224,'Current trees'!$F$2:$F$501)+SUMIF('Planting plan'!$E$2:$E$201,C224,'Planting plan'!$H$2:$H$201))/Results!$D$11))</f>
        <v/>
      </c>
      <c r="I224" s="10" t="str">
        <f aca="false">IF(OR(A224="",D224="not in list"),"",IF(Results!$D$11=0,0,(SUMIF('Current trees'!$D$2:$D$501,D224,'Current trees'!$F$2:$F$501)+SUMIF('Planting plan'!$F$2:$F$201,D224,'Planting plan'!$H$2:$H$201))/Results!$D$11))</f>
        <v/>
      </c>
      <c r="J224" s="10" t="str">
        <f aca="false">IF(A224="","",IF(Results!$C$11=0,0,SUMIF('Current trees'!$C$2:$C$501,C224,'Current trees'!$B$2:$B$501)/Results!$C$11))</f>
        <v/>
      </c>
      <c r="K224" s="10" t="str">
        <f aca="false">IF(OR(A224="",D224="not in list"),"",IF(Results!$C$11=0,0,SUMIF('Current trees'!$D$2:$D$501,D224,'Current trees'!$B$2:$B$501)/Results!$C$11))</f>
        <v/>
      </c>
      <c r="L224" s="9" t="str">
        <f aca="false">IF(AND(A224="",B224=""),"",IF(A224="","Species name missing: these trees are not counted",IF(A224&lt;&gt;TRIM(A224),"Extra spaces in the species name: remove them",IF(OR(B224="",AND(B224&lt;&gt;"",IFERROR(OR(NOT(ISNUMBER(B224)),B224&lt;0,B224&lt;&gt;INT(B224)),TRUE()))),"Number of trees must be a whole number, 0 or more",IF(D224="not in list","Genus not in 'Genus–family list': add it",IF(COUNTIF($A$2:$A$501,A224)&gt;1,"Species listed more than once: combine the rows",IF(N(F224)&lt;0,"More trees removed than exist: check the planting plan","")))))))</f>
        <v/>
      </c>
    </row>
    <row r="225" customFormat="false" ht="15" hidden="false" customHeight="true" outlineLevel="0" collapsed="false">
      <c r="A225" s="7"/>
      <c r="B225" s="8"/>
      <c r="C225" s="9" t="str">
        <f aca="false">IF(A225="","",IFERROR(LEFT(TRIM(A225),FIND(" ",TRIM(A225))-1),TRIM(A225)))</f>
        <v/>
      </c>
      <c r="D225" s="9" t="str">
        <f aca="false">IF(A225="","",IFERROR(VLOOKUP(C225,'Genus–family list'!$A$2:$B$400,2,FALSE()),"not in list"))</f>
        <v/>
      </c>
      <c r="E225" s="10" t="str">
        <f aca="false">IF(A225="","",IF(Results!$C$11=0,0,B225/Results!$C$11))</f>
        <v/>
      </c>
      <c r="F225" s="11" t="str">
        <f aca="false">IF(A225="","",B225+SUMIF('Planting plan'!$A$2:$A$201,A225,'Planting plan'!$B$2:$B$201)-SUMIF('Planting plan'!$A$2:$A$201,A225,'Planting plan'!$C$2:$C$201))</f>
        <v/>
      </c>
      <c r="G225" s="10" t="str">
        <f aca="false">IF(A225="","",IF(Results!$D$11=0,0,F225/Results!$D$11))</f>
        <v/>
      </c>
      <c r="H225" s="10" t="str">
        <f aca="false">IF(A225="","",IF(Results!$D$11=0,0,(SUMIF('Current trees'!$C$2:$C$501,C225,'Current trees'!$F$2:$F$501)+SUMIF('Planting plan'!$E$2:$E$201,C225,'Planting plan'!$H$2:$H$201))/Results!$D$11))</f>
        <v/>
      </c>
      <c r="I225" s="10" t="str">
        <f aca="false">IF(OR(A225="",D225="not in list"),"",IF(Results!$D$11=0,0,(SUMIF('Current trees'!$D$2:$D$501,D225,'Current trees'!$F$2:$F$501)+SUMIF('Planting plan'!$F$2:$F$201,D225,'Planting plan'!$H$2:$H$201))/Results!$D$11))</f>
        <v/>
      </c>
      <c r="J225" s="10" t="str">
        <f aca="false">IF(A225="","",IF(Results!$C$11=0,0,SUMIF('Current trees'!$C$2:$C$501,C225,'Current trees'!$B$2:$B$501)/Results!$C$11))</f>
        <v/>
      </c>
      <c r="K225" s="10" t="str">
        <f aca="false">IF(OR(A225="",D225="not in list"),"",IF(Results!$C$11=0,0,SUMIF('Current trees'!$D$2:$D$501,D225,'Current trees'!$B$2:$B$501)/Results!$C$11))</f>
        <v/>
      </c>
      <c r="L225" s="9" t="str">
        <f aca="false">IF(AND(A225="",B225=""),"",IF(A225="","Species name missing: these trees are not counted",IF(A225&lt;&gt;TRIM(A225),"Extra spaces in the species name: remove them",IF(OR(B225="",AND(B225&lt;&gt;"",IFERROR(OR(NOT(ISNUMBER(B225)),B225&lt;0,B225&lt;&gt;INT(B225)),TRUE()))),"Number of trees must be a whole number, 0 or more",IF(D225="not in list","Genus not in 'Genus–family list': add it",IF(COUNTIF($A$2:$A$501,A225)&gt;1,"Species listed more than once: combine the rows",IF(N(F225)&lt;0,"More trees removed than exist: check the planting plan","")))))))</f>
        <v/>
      </c>
    </row>
    <row r="226" customFormat="false" ht="15" hidden="false" customHeight="true" outlineLevel="0" collapsed="false">
      <c r="A226" s="7"/>
      <c r="B226" s="8"/>
      <c r="C226" s="9" t="str">
        <f aca="false">IF(A226="","",IFERROR(LEFT(TRIM(A226),FIND(" ",TRIM(A226))-1),TRIM(A226)))</f>
        <v/>
      </c>
      <c r="D226" s="9" t="str">
        <f aca="false">IF(A226="","",IFERROR(VLOOKUP(C226,'Genus–family list'!$A$2:$B$400,2,FALSE()),"not in list"))</f>
        <v/>
      </c>
      <c r="E226" s="10" t="str">
        <f aca="false">IF(A226="","",IF(Results!$C$11=0,0,B226/Results!$C$11))</f>
        <v/>
      </c>
      <c r="F226" s="11" t="str">
        <f aca="false">IF(A226="","",B226+SUMIF('Planting plan'!$A$2:$A$201,A226,'Planting plan'!$B$2:$B$201)-SUMIF('Planting plan'!$A$2:$A$201,A226,'Planting plan'!$C$2:$C$201))</f>
        <v/>
      </c>
      <c r="G226" s="10" t="str">
        <f aca="false">IF(A226="","",IF(Results!$D$11=0,0,F226/Results!$D$11))</f>
        <v/>
      </c>
      <c r="H226" s="10" t="str">
        <f aca="false">IF(A226="","",IF(Results!$D$11=0,0,(SUMIF('Current trees'!$C$2:$C$501,C226,'Current trees'!$F$2:$F$501)+SUMIF('Planting plan'!$E$2:$E$201,C226,'Planting plan'!$H$2:$H$201))/Results!$D$11))</f>
        <v/>
      </c>
      <c r="I226" s="10" t="str">
        <f aca="false">IF(OR(A226="",D226="not in list"),"",IF(Results!$D$11=0,0,(SUMIF('Current trees'!$D$2:$D$501,D226,'Current trees'!$F$2:$F$501)+SUMIF('Planting plan'!$F$2:$F$201,D226,'Planting plan'!$H$2:$H$201))/Results!$D$11))</f>
        <v/>
      </c>
      <c r="J226" s="10" t="str">
        <f aca="false">IF(A226="","",IF(Results!$C$11=0,0,SUMIF('Current trees'!$C$2:$C$501,C226,'Current trees'!$B$2:$B$501)/Results!$C$11))</f>
        <v/>
      </c>
      <c r="K226" s="10" t="str">
        <f aca="false">IF(OR(A226="",D226="not in list"),"",IF(Results!$C$11=0,0,SUMIF('Current trees'!$D$2:$D$501,D226,'Current trees'!$B$2:$B$501)/Results!$C$11))</f>
        <v/>
      </c>
      <c r="L226" s="9" t="str">
        <f aca="false">IF(AND(A226="",B226=""),"",IF(A226="","Species name missing: these trees are not counted",IF(A226&lt;&gt;TRIM(A226),"Extra spaces in the species name: remove them",IF(OR(B226="",AND(B226&lt;&gt;"",IFERROR(OR(NOT(ISNUMBER(B226)),B226&lt;0,B226&lt;&gt;INT(B226)),TRUE()))),"Number of trees must be a whole number, 0 or more",IF(D226="not in list","Genus not in 'Genus–family list': add it",IF(COUNTIF($A$2:$A$501,A226)&gt;1,"Species listed more than once: combine the rows",IF(N(F226)&lt;0,"More trees removed than exist: check the planting plan","")))))))</f>
        <v/>
      </c>
    </row>
    <row r="227" customFormat="false" ht="15" hidden="false" customHeight="true" outlineLevel="0" collapsed="false">
      <c r="A227" s="7"/>
      <c r="B227" s="8"/>
      <c r="C227" s="9" t="str">
        <f aca="false">IF(A227="","",IFERROR(LEFT(TRIM(A227),FIND(" ",TRIM(A227))-1),TRIM(A227)))</f>
        <v/>
      </c>
      <c r="D227" s="9" t="str">
        <f aca="false">IF(A227="","",IFERROR(VLOOKUP(C227,'Genus–family list'!$A$2:$B$400,2,FALSE()),"not in list"))</f>
        <v/>
      </c>
      <c r="E227" s="10" t="str">
        <f aca="false">IF(A227="","",IF(Results!$C$11=0,0,B227/Results!$C$11))</f>
        <v/>
      </c>
      <c r="F227" s="11" t="str">
        <f aca="false">IF(A227="","",B227+SUMIF('Planting plan'!$A$2:$A$201,A227,'Planting plan'!$B$2:$B$201)-SUMIF('Planting plan'!$A$2:$A$201,A227,'Planting plan'!$C$2:$C$201))</f>
        <v/>
      </c>
      <c r="G227" s="10" t="str">
        <f aca="false">IF(A227="","",IF(Results!$D$11=0,0,F227/Results!$D$11))</f>
        <v/>
      </c>
      <c r="H227" s="10" t="str">
        <f aca="false">IF(A227="","",IF(Results!$D$11=0,0,(SUMIF('Current trees'!$C$2:$C$501,C227,'Current trees'!$F$2:$F$501)+SUMIF('Planting plan'!$E$2:$E$201,C227,'Planting plan'!$H$2:$H$201))/Results!$D$11))</f>
        <v/>
      </c>
      <c r="I227" s="10" t="str">
        <f aca="false">IF(OR(A227="",D227="not in list"),"",IF(Results!$D$11=0,0,(SUMIF('Current trees'!$D$2:$D$501,D227,'Current trees'!$F$2:$F$501)+SUMIF('Planting plan'!$F$2:$F$201,D227,'Planting plan'!$H$2:$H$201))/Results!$D$11))</f>
        <v/>
      </c>
      <c r="J227" s="10" t="str">
        <f aca="false">IF(A227="","",IF(Results!$C$11=0,0,SUMIF('Current trees'!$C$2:$C$501,C227,'Current trees'!$B$2:$B$501)/Results!$C$11))</f>
        <v/>
      </c>
      <c r="K227" s="10" t="str">
        <f aca="false">IF(OR(A227="",D227="not in list"),"",IF(Results!$C$11=0,0,SUMIF('Current trees'!$D$2:$D$501,D227,'Current trees'!$B$2:$B$501)/Results!$C$11))</f>
        <v/>
      </c>
      <c r="L227" s="9" t="str">
        <f aca="false">IF(AND(A227="",B227=""),"",IF(A227="","Species name missing: these trees are not counted",IF(A227&lt;&gt;TRIM(A227),"Extra spaces in the species name: remove them",IF(OR(B227="",AND(B227&lt;&gt;"",IFERROR(OR(NOT(ISNUMBER(B227)),B227&lt;0,B227&lt;&gt;INT(B227)),TRUE()))),"Number of trees must be a whole number, 0 or more",IF(D227="not in list","Genus not in 'Genus–family list': add it",IF(COUNTIF($A$2:$A$501,A227)&gt;1,"Species listed more than once: combine the rows",IF(N(F227)&lt;0,"More trees removed than exist: check the planting plan","")))))))</f>
        <v/>
      </c>
    </row>
    <row r="228" customFormat="false" ht="15" hidden="false" customHeight="true" outlineLevel="0" collapsed="false">
      <c r="A228" s="7"/>
      <c r="B228" s="8"/>
      <c r="C228" s="9" t="str">
        <f aca="false">IF(A228="","",IFERROR(LEFT(TRIM(A228),FIND(" ",TRIM(A228))-1),TRIM(A228)))</f>
        <v/>
      </c>
      <c r="D228" s="9" t="str">
        <f aca="false">IF(A228="","",IFERROR(VLOOKUP(C228,'Genus–family list'!$A$2:$B$400,2,FALSE()),"not in list"))</f>
        <v/>
      </c>
      <c r="E228" s="10" t="str">
        <f aca="false">IF(A228="","",IF(Results!$C$11=0,0,B228/Results!$C$11))</f>
        <v/>
      </c>
      <c r="F228" s="11" t="str">
        <f aca="false">IF(A228="","",B228+SUMIF('Planting plan'!$A$2:$A$201,A228,'Planting plan'!$B$2:$B$201)-SUMIF('Planting plan'!$A$2:$A$201,A228,'Planting plan'!$C$2:$C$201))</f>
        <v/>
      </c>
      <c r="G228" s="10" t="str">
        <f aca="false">IF(A228="","",IF(Results!$D$11=0,0,F228/Results!$D$11))</f>
        <v/>
      </c>
      <c r="H228" s="10" t="str">
        <f aca="false">IF(A228="","",IF(Results!$D$11=0,0,(SUMIF('Current trees'!$C$2:$C$501,C228,'Current trees'!$F$2:$F$501)+SUMIF('Planting plan'!$E$2:$E$201,C228,'Planting plan'!$H$2:$H$201))/Results!$D$11))</f>
        <v/>
      </c>
      <c r="I228" s="10" t="str">
        <f aca="false">IF(OR(A228="",D228="not in list"),"",IF(Results!$D$11=0,0,(SUMIF('Current trees'!$D$2:$D$501,D228,'Current trees'!$F$2:$F$501)+SUMIF('Planting plan'!$F$2:$F$201,D228,'Planting plan'!$H$2:$H$201))/Results!$D$11))</f>
        <v/>
      </c>
      <c r="J228" s="10" t="str">
        <f aca="false">IF(A228="","",IF(Results!$C$11=0,0,SUMIF('Current trees'!$C$2:$C$501,C228,'Current trees'!$B$2:$B$501)/Results!$C$11))</f>
        <v/>
      </c>
      <c r="K228" s="10" t="str">
        <f aca="false">IF(OR(A228="",D228="not in list"),"",IF(Results!$C$11=0,0,SUMIF('Current trees'!$D$2:$D$501,D228,'Current trees'!$B$2:$B$501)/Results!$C$11))</f>
        <v/>
      </c>
      <c r="L228" s="9" t="str">
        <f aca="false">IF(AND(A228="",B228=""),"",IF(A228="","Species name missing: these trees are not counted",IF(A228&lt;&gt;TRIM(A228),"Extra spaces in the species name: remove them",IF(OR(B228="",AND(B228&lt;&gt;"",IFERROR(OR(NOT(ISNUMBER(B228)),B228&lt;0,B228&lt;&gt;INT(B228)),TRUE()))),"Number of trees must be a whole number, 0 or more",IF(D228="not in list","Genus not in 'Genus–family list': add it",IF(COUNTIF($A$2:$A$501,A228)&gt;1,"Species listed more than once: combine the rows",IF(N(F228)&lt;0,"More trees removed than exist: check the planting plan","")))))))</f>
        <v/>
      </c>
    </row>
    <row r="229" customFormat="false" ht="15" hidden="false" customHeight="true" outlineLevel="0" collapsed="false">
      <c r="A229" s="7"/>
      <c r="B229" s="8"/>
      <c r="C229" s="9" t="str">
        <f aca="false">IF(A229="","",IFERROR(LEFT(TRIM(A229),FIND(" ",TRIM(A229))-1),TRIM(A229)))</f>
        <v/>
      </c>
      <c r="D229" s="9" t="str">
        <f aca="false">IF(A229="","",IFERROR(VLOOKUP(C229,'Genus–family list'!$A$2:$B$400,2,FALSE()),"not in list"))</f>
        <v/>
      </c>
      <c r="E229" s="10" t="str">
        <f aca="false">IF(A229="","",IF(Results!$C$11=0,0,B229/Results!$C$11))</f>
        <v/>
      </c>
      <c r="F229" s="11" t="str">
        <f aca="false">IF(A229="","",B229+SUMIF('Planting plan'!$A$2:$A$201,A229,'Planting plan'!$B$2:$B$201)-SUMIF('Planting plan'!$A$2:$A$201,A229,'Planting plan'!$C$2:$C$201))</f>
        <v/>
      </c>
      <c r="G229" s="10" t="str">
        <f aca="false">IF(A229="","",IF(Results!$D$11=0,0,F229/Results!$D$11))</f>
        <v/>
      </c>
      <c r="H229" s="10" t="str">
        <f aca="false">IF(A229="","",IF(Results!$D$11=0,0,(SUMIF('Current trees'!$C$2:$C$501,C229,'Current trees'!$F$2:$F$501)+SUMIF('Planting plan'!$E$2:$E$201,C229,'Planting plan'!$H$2:$H$201))/Results!$D$11))</f>
        <v/>
      </c>
      <c r="I229" s="10" t="str">
        <f aca="false">IF(OR(A229="",D229="not in list"),"",IF(Results!$D$11=0,0,(SUMIF('Current trees'!$D$2:$D$501,D229,'Current trees'!$F$2:$F$501)+SUMIF('Planting plan'!$F$2:$F$201,D229,'Planting plan'!$H$2:$H$201))/Results!$D$11))</f>
        <v/>
      </c>
      <c r="J229" s="10" t="str">
        <f aca="false">IF(A229="","",IF(Results!$C$11=0,0,SUMIF('Current trees'!$C$2:$C$501,C229,'Current trees'!$B$2:$B$501)/Results!$C$11))</f>
        <v/>
      </c>
      <c r="K229" s="10" t="str">
        <f aca="false">IF(OR(A229="",D229="not in list"),"",IF(Results!$C$11=0,0,SUMIF('Current trees'!$D$2:$D$501,D229,'Current trees'!$B$2:$B$501)/Results!$C$11))</f>
        <v/>
      </c>
      <c r="L229" s="9" t="str">
        <f aca="false">IF(AND(A229="",B229=""),"",IF(A229="","Species name missing: these trees are not counted",IF(A229&lt;&gt;TRIM(A229),"Extra spaces in the species name: remove them",IF(OR(B229="",AND(B229&lt;&gt;"",IFERROR(OR(NOT(ISNUMBER(B229)),B229&lt;0,B229&lt;&gt;INT(B229)),TRUE()))),"Number of trees must be a whole number, 0 or more",IF(D229="not in list","Genus not in 'Genus–family list': add it",IF(COUNTIF($A$2:$A$501,A229)&gt;1,"Species listed more than once: combine the rows",IF(N(F229)&lt;0,"More trees removed than exist: check the planting plan","")))))))</f>
        <v/>
      </c>
    </row>
    <row r="230" customFormat="false" ht="15" hidden="false" customHeight="true" outlineLevel="0" collapsed="false">
      <c r="A230" s="7"/>
      <c r="B230" s="8"/>
      <c r="C230" s="9" t="str">
        <f aca="false">IF(A230="","",IFERROR(LEFT(TRIM(A230),FIND(" ",TRIM(A230))-1),TRIM(A230)))</f>
        <v/>
      </c>
      <c r="D230" s="9" t="str">
        <f aca="false">IF(A230="","",IFERROR(VLOOKUP(C230,'Genus–family list'!$A$2:$B$400,2,FALSE()),"not in list"))</f>
        <v/>
      </c>
      <c r="E230" s="10" t="str">
        <f aca="false">IF(A230="","",IF(Results!$C$11=0,0,B230/Results!$C$11))</f>
        <v/>
      </c>
      <c r="F230" s="11" t="str">
        <f aca="false">IF(A230="","",B230+SUMIF('Planting plan'!$A$2:$A$201,A230,'Planting plan'!$B$2:$B$201)-SUMIF('Planting plan'!$A$2:$A$201,A230,'Planting plan'!$C$2:$C$201))</f>
        <v/>
      </c>
      <c r="G230" s="10" t="str">
        <f aca="false">IF(A230="","",IF(Results!$D$11=0,0,F230/Results!$D$11))</f>
        <v/>
      </c>
      <c r="H230" s="10" t="str">
        <f aca="false">IF(A230="","",IF(Results!$D$11=0,0,(SUMIF('Current trees'!$C$2:$C$501,C230,'Current trees'!$F$2:$F$501)+SUMIF('Planting plan'!$E$2:$E$201,C230,'Planting plan'!$H$2:$H$201))/Results!$D$11))</f>
        <v/>
      </c>
      <c r="I230" s="10" t="str">
        <f aca="false">IF(OR(A230="",D230="not in list"),"",IF(Results!$D$11=0,0,(SUMIF('Current trees'!$D$2:$D$501,D230,'Current trees'!$F$2:$F$501)+SUMIF('Planting plan'!$F$2:$F$201,D230,'Planting plan'!$H$2:$H$201))/Results!$D$11))</f>
        <v/>
      </c>
      <c r="J230" s="10" t="str">
        <f aca="false">IF(A230="","",IF(Results!$C$11=0,0,SUMIF('Current trees'!$C$2:$C$501,C230,'Current trees'!$B$2:$B$501)/Results!$C$11))</f>
        <v/>
      </c>
      <c r="K230" s="10" t="str">
        <f aca="false">IF(OR(A230="",D230="not in list"),"",IF(Results!$C$11=0,0,SUMIF('Current trees'!$D$2:$D$501,D230,'Current trees'!$B$2:$B$501)/Results!$C$11))</f>
        <v/>
      </c>
      <c r="L230" s="9" t="str">
        <f aca="false">IF(AND(A230="",B230=""),"",IF(A230="","Species name missing: these trees are not counted",IF(A230&lt;&gt;TRIM(A230),"Extra spaces in the species name: remove them",IF(OR(B230="",AND(B230&lt;&gt;"",IFERROR(OR(NOT(ISNUMBER(B230)),B230&lt;0,B230&lt;&gt;INT(B230)),TRUE()))),"Number of trees must be a whole number, 0 or more",IF(D230="not in list","Genus not in 'Genus–family list': add it",IF(COUNTIF($A$2:$A$501,A230)&gt;1,"Species listed more than once: combine the rows",IF(N(F230)&lt;0,"More trees removed than exist: check the planting plan","")))))))</f>
        <v/>
      </c>
    </row>
    <row r="231" customFormat="false" ht="15" hidden="false" customHeight="true" outlineLevel="0" collapsed="false">
      <c r="A231" s="7"/>
      <c r="B231" s="8"/>
      <c r="C231" s="9" t="str">
        <f aca="false">IF(A231="","",IFERROR(LEFT(TRIM(A231),FIND(" ",TRIM(A231))-1),TRIM(A231)))</f>
        <v/>
      </c>
      <c r="D231" s="9" t="str">
        <f aca="false">IF(A231="","",IFERROR(VLOOKUP(C231,'Genus–family list'!$A$2:$B$400,2,FALSE()),"not in list"))</f>
        <v/>
      </c>
      <c r="E231" s="10" t="str">
        <f aca="false">IF(A231="","",IF(Results!$C$11=0,0,B231/Results!$C$11))</f>
        <v/>
      </c>
      <c r="F231" s="11" t="str">
        <f aca="false">IF(A231="","",B231+SUMIF('Planting plan'!$A$2:$A$201,A231,'Planting plan'!$B$2:$B$201)-SUMIF('Planting plan'!$A$2:$A$201,A231,'Planting plan'!$C$2:$C$201))</f>
        <v/>
      </c>
      <c r="G231" s="10" t="str">
        <f aca="false">IF(A231="","",IF(Results!$D$11=0,0,F231/Results!$D$11))</f>
        <v/>
      </c>
      <c r="H231" s="10" t="str">
        <f aca="false">IF(A231="","",IF(Results!$D$11=0,0,(SUMIF('Current trees'!$C$2:$C$501,C231,'Current trees'!$F$2:$F$501)+SUMIF('Planting plan'!$E$2:$E$201,C231,'Planting plan'!$H$2:$H$201))/Results!$D$11))</f>
        <v/>
      </c>
      <c r="I231" s="10" t="str">
        <f aca="false">IF(OR(A231="",D231="not in list"),"",IF(Results!$D$11=0,0,(SUMIF('Current trees'!$D$2:$D$501,D231,'Current trees'!$F$2:$F$501)+SUMIF('Planting plan'!$F$2:$F$201,D231,'Planting plan'!$H$2:$H$201))/Results!$D$11))</f>
        <v/>
      </c>
      <c r="J231" s="10" t="str">
        <f aca="false">IF(A231="","",IF(Results!$C$11=0,0,SUMIF('Current trees'!$C$2:$C$501,C231,'Current trees'!$B$2:$B$501)/Results!$C$11))</f>
        <v/>
      </c>
      <c r="K231" s="10" t="str">
        <f aca="false">IF(OR(A231="",D231="not in list"),"",IF(Results!$C$11=0,0,SUMIF('Current trees'!$D$2:$D$501,D231,'Current trees'!$B$2:$B$501)/Results!$C$11))</f>
        <v/>
      </c>
      <c r="L231" s="9" t="str">
        <f aca="false">IF(AND(A231="",B231=""),"",IF(A231="","Species name missing: these trees are not counted",IF(A231&lt;&gt;TRIM(A231),"Extra spaces in the species name: remove them",IF(OR(B231="",AND(B231&lt;&gt;"",IFERROR(OR(NOT(ISNUMBER(B231)),B231&lt;0,B231&lt;&gt;INT(B231)),TRUE()))),"Number of trees must be a whole number, 0 or more",IF(D231="not in list","Genus not in 'Genus–family list': add it",IF(COUNTIF($A$2:$A$501,A231)&gt;1,"Species listed more than once: combine the rows",IF(N(F231)&lt;0,"More trees removed than exist: check the planting plan","")))))))</f>
        <v/>
      </c>
    </row>
    <row r="232" customFormat="false" ht="15" hidden="false" customHeight="true" outlineLevel="0" collapsed="false">
      <c r="A232" s="7"/>
      <c r="B232" s="8"/>
      <c r="C232" s="9" t="str">
        <f aca="false">IF(A232="","",IFERROR(LEFT(TRIM(A232),FIND(" ",TRIM(A232))-1),TRIM(A232)))</f>
        <v/>
      </c>
      <c r="D232" s="9" t="str">
        <f aca="false">IF(A232="","",IFERROR(VLOOKUP(C232,'Genus–family list'!$A$2:$B$400,2,FALSE()),"not in list"))</f>
        <v/>
      </c>
      <c r="E232" s="10" t="str">
        <f aca="false">IF(A232="","",IF(Results!$C$11=0,0,B232/Results!$C$11))</f>
        <v/>
      </c>
      <c r="F232" s="11" t="str">
        <f aca="false">IF(A232="","",B232+SUMIF('Planting plan'!$A$2:$A$201,A232,'Planting plan'!$B$2:$B$201)-SUMIF('Planting plan'!$A$2:$A$201,A232,'Planting plan'!$C$2:$C$201))</f>
        <v/>
      </c>
      <c r="G232" s="10" t="str">
        <f aca="false">IF(A232="","",IF(Results!$D$11=0,0,F232/Results!$D$11))</f>
        <v/>
      </c>
      <c r="H232" s="10" t="str">
        <f aca="false">IF(A232="","",IF(Results!$D$11=0,0,(SUMIF('Current trees'!$C$2:$C$501,C232,'Current trees'!$F$2:$F$501)+SUMIF('Planting plan'!$E$2:$E$201,C232,'Planting plan'!$H$2:$H$201))/Results!$D$11))</f>
        <v/>
      </c>
      <c r="I232" s="10" t="str">
        <f aca="false">IF(OR(A232="",D232="not in list"),"",IF(Results!$D$11=0,0,(SUMIF('Current trees'!$D$2:$D$501,D232,'Current trees'!$F$2:$F$501)+SUMIF('Planting plan'!$F$2:$F$201,D232,'Planting plan'!$H$2:$H$201))/Results!$D$11))</f>
        <v/>
      </c>
      <c r="J232" s="10" t="str">
        <f aca="false">IF(A232="","",IF(Results!$C$11=0,0,SUMIF('Current trees'!$C$2:$C$501,C232,'Current trees'!$B$2:$B$501)/Results!$C$11))</f>
        <v/>
      </c>
      <c r="K232" s="10" t="str">
        <f aca="false">IF(OR(A232="",D232="not in list"),"",IF(Results!$C$11=0,0,SUMIF('Current trees'!$D$2:$D$501,D232,'Current trees'!$B$2:$B$501)/Results!$C$11))</f>
        <v/>
      </c>
      <c r="L232" s="9" t="str">
        <f aca="false">IF(AND(A232="",B232=""),"",IF(A232="","Species name missing: these trees are not counted",IF(A232&lt;&gt;TRIM(A232),"Extra spaces in the species name: remove them",IF(OR(B232="",AND(B232&lt;&gt;"",IFERROR(OR(NOT(ISNUMBER(B232)),B232&lt;0,B232&lt;&gt;INT(B232)),TRUE()))),"Number of trees must be a whole number, 0 or more",IF(D232="not in list","Genus not in 'Genus–family list': add it",IF(COUNTIF($A$2:$A$501,A232)&gt;1,"Species listed more than once: combine the rows",IF(N(F232)&lt;0,"More trees removed than exist: check the planting plan","")))))))</f>
        <v/>
      </c>
    </row>
    <row r="233" customFormat="false" ht="15" hidden="false" customHeight="true" outlineLevel="0" collapsed="false">
      <c r="A233" s="7"/>
      <c r="B233" s="8"/>
      <c r="C233" s="9" t="str">
        <f aca="false">IF(A233="","",IFERROR(LEFT(TRIM(A233),FIND(" ",TRIM(A233))-1),TRIM(A233)))</f>
        <v/>
      </c>
      <c r="D233" s="9" t="str">
        <f aca="false">IF(A233="","",IFERROR(VLOOKUP(C233,'Genus–family list'!$A$2:$B$400,2,FALSE()),"not in list"))</f>
        <v/>
      </c>
      <c r="E233" s="10" t="str">
        <f aca="false">IF(A233="","",IF(Results!$C$11=0,0,B233/Results!$C$11))</f>
        <v/>
      </c>
      <c r="F233" s="11" t="str">
        <f aca="false">IF(A233="","",B233+SUMIF('Planting plan'!$A$2:$A$201,A233,'Planting plan'!$B$2:$B$201)-SUMIF('Planting plan'!$A$2:$A$201,A233,'Planting plan'!$C$2:$C$201))</f>
        <v/>
      </c>
      <c r="G233" s="10" t="str">
        <f aca="false">IF(A233="","",IF(Results!$D$11=0,0,F233/Results!$D$11))</f>
        <v/>
      </c>
      <c r="H233" s="10" t="str">
        <f aca="false">IF(A233="","",IF(Results!$D$11=0,0,(SUMIF('Current trees'!$C$2:$C$501,C233,'Current trees'!$F$2:$F$501)+SUMIF('Planting plan'!$E$2:$E$201,C233,'Planting plan'!$H$2:$H$201))/Results!$D$11))</f>
        <v/>
      </c>
      <c r="I233" s="10" t="str">
        <f aca="false">IF(OR(A233="",D233="not in list"),"",IF(Results!$D$11=0,0,(SUMIF('Current trees'!$D$2:$D$501,D233,'Current trees'!$F$2:$F$501)+SUMIF('Planting plan'!$F$2:$F$201,D233,'Planting plan'!$H$2:$H$201))/Results!$D$11))</f>
        <v/>
      </c>
      <c r="J233" s="10" t="str">
        <f aca="false">IF(A233="","",IF(Results!$C$11=0,0,SUMIF('Current trees'!$C$2:$C$501,C233,'Current trees'!$B$2:$B$501)/Results!$C$11))</f>
        <v/>
      </c>
      <c r="K233" s="10" t="str">
        <f aca="false">IF(OR(A233="",D233="not in list"),"",IF(Results!$C$11=0,0,SUMIF('Current trees'!$D$2:$D$501,D233,'Current trees'!$B$2:$B$501)/Results!$C$11))</f>
        <v/>
      </c>
      <c r="L233" s="9" t="str">
        <f aca="false">IF(AND(A233="",B233=""),"",IF(A233="","Species name missing: these trees are not counted",IF(A233&lt;&gt;TRIM(A233),"Extra spaces in the species name: remove them",IF(OR(B233="",AND(B233&lt;&gt;"",IFERROR(OR(NOT(ISNUMBER(B233)),B233&lt;0,B233&lt;&gt;INT(B233)),TRUE()))),"Number of trees must be a whole number, 0 or more",IF(D233="not in list","Genus not in 'Genus–family list': add it",IF(COUNTIF($A$2:$A$501,A233)&gt;1,"Species listed more than once: combine the rows",IF(N(F233)&lt;0,"More trees removed than exist: check the planting plan","")))))))</f>
        <v/>
      </c>
    </row>
    <row r="234" customFormat="false" ht="15" hidden="false" customHeight="true" outlineLevel="0" collapsed="false">
      <c r="A234" s="7"/>
      <c r="B234" s="8"/>
      <c r="C234" s="9" t="str">
        <f aca="false">IF(A234="","",IFERROR(LEFT(TRIM(A234),FIND(" ",TRIM(A234))-1),TRIM(A234)))</f>
        <v/>
      </c>
      <c r="D234" s="9" t="str">
        <f aca="false">IF(A234="","",IFERROR(VLOOKUP(C234,'Genus–family list'!$A$2:$B$400,2,FALSE()),"not in list"))</f>
        <v/>
      </c>
      <c r="E234" s="10" t="str">
        <f aca="false">IF(A234="","",IF(Results!$C$11=0,0,B234/Results!$C$11))</f>
        <v/>
      </c>
      <c r="F234" s="11" t="str">
        <f aca="false">IF(A234="","",B234+SUMIF('Planting plan'!$A$2:$A$201,A234,'Planting plan'!$B$2:$B$201)-SUMIF('Planting plan'!$A$2:$A$201,A234,'Planting plan'!$C$2:$C$201))</f>
        <v/>
      </c>
      <c r="G234" s="10" t="str">
        <f aca="false">IF(A234="","",IF(Results!$D$11=0,0,F234/Results!$D$11))</f>
        <v/>
      </c>
      <c r="H234" s="10" t="str">
        <f aca="false">IF(A234="","",IF(Results!$D$11=0,0,(SUMIF('Current trees'!$C$2:$C$501,C234,'Current trees'!$F$2:$F$501)+SUMIF('Planting plan'!$E$2:$E$201,C234,'Planting plan'!$H$2:$H$201))/Results!$D$11))</f>
        <v/>
      </c>
      <c r="I234" s="10" t="str">
        <f aca="false">IF(OR(A234="",D234="not in list"),"",IF(Results!$D$11=0,0,(SUMIF('Current trees'!$D$2:$D$501,D234,'Current trees'!$F$2:$F$501)+SUMIF('Planting plan'!$F$2:$F$201,D234,'Planting plan'!$H$2:$H$201))/Results!$D$11))</f>
        <v/>
      </c>
      <c r="J234" s="10" t="str">
        <f aca="false">IF(A234="","",IF(Results!$C$11=0,0,SUMIF('Current trees'!$C$2:$C$501,C234,'Current trees'!$B$2:$B$501)/Results!$C$11))</f>
        <v/>
      </c>
      <c r="K234" s="10" t="str">
        <f aca="false">IF(OR(A234="",D234="not in list"),"",IF(Results!$C$11=0,0,SUMIF('Current trees'!$D$2:$D$501,D234,'Current trees'!$B$2:$B$501)/Results!$C$11))</f>
        <v/>
      </c>
      <c r="L234" s="9" t="str">
        <f aca="false">IF(AND(A234="",B234=""),"",IF(A234="","Species name missing: these trees are not counted",IF(A234&lt;&gt;TRIM(A234),"Extra spaces in the species name: remove them",IF(OR(B234="",AND(B234&lt;&gt;"",IFERROR(OR(NOT(ISNUMBER(B234)),B234&lt;0,B234&lt;&gt;INT(B234)),TRUE()))),"Number of trees must be a whole number, 0 or more",IF(D234="not in list","Genus not in 'Genus–family list': add it",IF(COUNTIF($A$2:$A$501,A234)&gt;1,"Species listed more than once: combine the rows",IF(N(F234)&lt;0,"More trees removed than exist: check the planting plan","")))))))</f>
        <v/>
      </c>
    </row>
    <row r="235" customFormat="false" ht="15" hidden="false" customHeight="true" outlineLevel="0" collapsed="false">
      <c r="A235" s="7"/>
      <c r="B235" s="8"/>
      <c r="C235" s="9" t="str">
        <f aca="false">IF(A235="","",IFERROR(LEFT(TRIM(A235),FIND(" ",TRIM(A235))-1),TRIM(A235)))</f>
        <v/>
      </c>
      <c r="D235" s="9" t="str">
        <f aca="false">IF(A235="","",IFERROR(VLOOKUP(C235,'Genus–family list'!$A$2:$B$400,2,FALSE()),"not in list"))</f>
        <v/>
      </c>
      <c r="E235" s="10" t="str">
        <f aca="false">IF(A235="","",IF(Results!$C$11=0,0,B235/Results!$C$11))</f>
        <v/>
      </c>
      <c r="F235" s="11" t="str">
        <f aca="false">IF(A235="","",B235+SUMIF('Planting plan'!$A$2:$A$201,A235,'Planting plan'!$B$2:$B$201)-SUMIF('Planting plan'!$A$2:$A$201,A235,'Planting plan'!$C$2:$C$201))</f>
        <v/>
      </c>
      <c r="G235" s="10" t="str">
        <f aca="false">IF(A235="","",IF(Results!$D$11=0,0,F235/Results!$D$11))</f>
        <v/>
      </c>
      <c r="H235" s="10" t="str">
        <f aca="false">IF(A235="","",IF(Results!$D$11=0,0,(SUMIF('Current trees'!$C$2:$C$501,C235,'Current trees'!$F$2:$F$501)+SUMIF('Planting plan'!$E$2:$E$201,C235,'Planting plan'!$H$2:$H$201))/Results!$D$11))</f>
        <v/>
      </c>
      <c r="I235" s="10" t="str">
        <f aca="false">IF(OR(A235="",D235="not in list"),"",IF(Results!$D$11=0,0,(SUMIF('Current trees'!$D$2:$D$501,D235,'Current trees'!$F$2:$F$501)+SUMIF('Planting plan'!$F$2:$F$201,D235,'Planting plan'!$H$2:$H$201))/Results!$D$11))</f>
        <v/>
      </c>
      <c r="J235" s="10" t="str">
        <f aca="false">IF(A235="","",IF(Results!$C$11=0,0,SUMIF('Current trees'!$C$2:$C$501,C235,'Current trees'!$B$2:$B$501)/Results!$C$11))</f>
        <v/>
      </c>
      <c r="K235" s="10" t="str">
        <f aca="false">IF(OR(A235="",D235="not in list"),"",IF(Results!$C$11=0,0,SUMIF('Current trees'!$D$2:$D$501,D235,'Current trees'!$B$2:$B$501)/Results!$C$11))</f>
        <v/>
      </c>
      <c r="L235" s="9" t="str">
        <f aca="false">IF(AND(A235="",B235=""),"",IF(A235="","Species name missing: these trees are not counted",IF(A235&lt;&gt;TRIM(A235),"Extra spaces in the species name: remove them",IF(OR(B235="",AND(B235&lt;&gt;"",IFERROR(OR(NOT(ISNUMBER(B235)),B235&lt;0,B235&lt;&gt;INT(B235)),TRUE()))),"Number of trees must be a whole number, 0 or more",IF(D235="not in list","Genus not in 'Genus–family list': add it",IF(COUNTIF($A$2:$A$501,A235)&gt;1,"Species listed more than once: combine the rows",IF(N(F235)&lt;0,"More trees removed than exist: check the planting plan","")))))))</f>
        <v/>
      </c>
    </row>
    <row r="236" customFormat="false" ht="15" hidden="false" customHeight="true" outlineLevel="0" collapsed="false">
      <c r="A236" s="7"/>
      <c r="B236" s="8"/>
      <c r="C236" s="9" t="str">
        <f aca="false">IF(A236="","",IFERROR(LEFT(TRIM(A236),FIND(" ",TRIM(A236))-1),TRIM(A236)))</f>
        <v/>
      </c>
      <c r="D236" s="9" t="str">
        <f aca="false">IF(A236="","",IFERROR(VLOOKUP(C236,'Genus–family list'!$A$2:$B$400,2,FALSE()),"not in list"))</f>
        <v/>
      </c>
      <c r="E236" s="10" t="str">
        <f aca="false">IF(A236="","",IF(Results!$C$11=0,0,B236/Results!$C$11))</f>
        <v/>
      </c>
      <c r="F236" s="11" t="str">
        <f aca="false">IF(A236="","",B236+SUMIF('Planting plan'!$A$2:$A$201,A236,'Planting plan'!$B$2:$B$201)-SUMIF('Planting plan'!$A$2:$A$201,A236,'Planting plan'!$C$2:$C$201))</f>
        <v/>
      </c>
      <c r="G236" s="10" t="str">
        <f aca="false">IF(A236="","",IF(Results!$D$11=0,0,F236/Results!$D$11))</f>
        <v/>
      </c>
      <c r="H236" s="10" t="str">
        <f aca="false">IF(A236="","",IF(Results!$D$11=0,0,(SUMIF('Current trees'!$C$2:$C$501,C236,'Current trees'!$F$2:$F$501)+SUMIF('Planting plan'!$E$2:$E$201,C236,'Planting plan'!$H$2:$H$201))/Results!$D$11))</f>
        <v/>
      </c>
      <c r="I236" s="10" t="str">
        <f aca="false">IF(OR(A236="",D236="not in list"),"",IF(Results!$D$11=0,0,(SUMIF('Current trees'!$D$2:$D$501,D236,'Current trees'!$F$2:$F$501)+SUMIF('Planting plan'!$F$2:$F$201,D236,'Planting plan'!$H$2:$H$201))/Results!$D$11))</f>
        <v/>
      </c>
      <c r="J236" s="10" t="str">
        <f aca="false">IF(A236="","",IF(Results!$C$11=0,0,SUMIF('Current trees'!$C$2:$C$501,C236,'Current trees'!$B$2:$B$501)/Results!$C$11))</f>
        <v/>
      </c>
      <c r="K236" s="10" t="str">
        <f aca="false">IF(OR(A236="",D236="not in list"),"",IF(Results!$C$11=0,0,SUMIF('Current trees'!$D$2:$D$501,D236,'Current trees'!$B$2:$B$501)/Results!$C$11))</f>
        <v/>
      </c>
      <c r="L236" s="9" t="str">
        <f aca="false">IF(AND(A236="",B236=""),"",IF(A236="","Species name missing: these trees are not counted",IF(A236&lt;&gt;TRIM(A236),"Extra spaces in the species name: remove them",IF(OR(B236="",AND(B236&lt;&gt;"",IFERROR(OR(NOT(ISNUMBER(B236)),B236&lt;0,B236&lt;&gt;INT(B236)),TRUE()))),"Number of trees must be a whole number, 0 or more",IF(D236="not in list","Genus not in 'Genus–family list': add it",IF(COUNTIF($A$2:$A$501,A236)&gt;1,"Species listed more than once: combine the rows",IF(N(F236)&lt;0,"More trees removed than exist: check the planting plan","")))))))</f>
        <v/>
      </c>
    </row>
    <row r="237" customFormat="false" ht="15" hidden="false" customHeight="true" outlineLevel="0" collapsed="false">
      <c r="A237" s="7"/>
      <c r="B237" s="8"/>
      <c r="C237" s="9" t="str">
        <f aca="false">IF(A237="","",IFERROR(LEFT(TRIM(A237),FIND(" ",TRIM(A237))-1),TRIM(A237)))</f>
        <v/>
      </c>
      <c r="D237" s="9" t="str">
        <f aca="false">IF(A237="","",IFERROR(VLOOKUP(C237,'Genus–family list'!$A$2:$B$400,2,FALSE()),"not in list"))</f>
        <v/>
      </c>
      <c r="E237" s="10" t="str">
        <f aca="false">IF(A237="","",IF(Results!$C$11=0,0,B237/Results!$C$11))</f>
        <v/>
      </c>
      <c r="F237" s="11" t="str">
        <f aca="false">IF(A237="","",B237+SUMIF('Planting plan'!$A$2:$A$201,A237,'Planting plan'!$B$2:$B$201)-SUMIF('Planting plan'!$A$2:$A$201,A237,'Planting plan'!$C$2:$C$201))</f>
        <v/>
      </c>
      <c r="G237" s="10" t="str">
        <f aca="false">IF(A237="","",IF(Results!$D$11=0,0,F237/Results!$D$11))</f>
        <v/>
      </c>
      <c r="H237" s="10" t="str">
        <f aca="false">IF(A237="","",IF(Results!$D$11=0,0,(SUMIF('Current trees'!$C$2:$C$501,C237,'Current trees'!$F$2:$F$501)+SUMIF('Planting plan'!$E$2:$E$201,C237,'Planting plan'!$H$2:$H$201))/Results!$D$11))</f>
        <v/>
      </c>
      <c r="I237" s="10" t="str">
        <f aca="false">IF(OR(A237="",D237="not in list"),"",IF(Results!$D$11=0,0,(SUMIF('Current trees'!$D$2:$D$501,D237,'Current trees'!$F$2:$F$501)+SUMIF('Planting plan'!$F$2:$F$201,D237,'Planting plan'!$H$2:$H$201))/Results!$D$11))</f>
        <v/>
      </c>
      <c r="J237" s="10" t="str">
        <f aca="false">IF(A237="","",IF(Results!$C$11=0,0,SUMIF('Current trees'!$C$2:$C$501,C237,'Current trees'!$B$2:$B$501)/Results!$C$11))</f>
        <v/>
      </c>
      <c r="K237" s="10" t="str">
        <f aca="false">IF(OR(A237="",D237="not in list"),"",IF(Results!$C$11=0,0,SUMIF('Current trees'!$D$2:$D$501,D237,'Current trees'!$B$2:$B$501)/Results!$C$11))</f>
        <v/>
      </c>
      <c r="L237" s="9" t="str">
        <f aca="false">IF(AND(A237="",B237=""),"",IF(A237="","Species name missing: these trees are not counted",IF(A237&lt;&gt;TRIM(A237),"Extra spaces in the species name: remove them",IF(OR(B237="",AND(B237&lt;&gt;"",IFERROR(OR(NOT(ISNUMBER(B237)),B237&lt;0,B237&lt;&gt;INT(B237)),TRUE()))),"Number of trees must be a whole number, 0 or more",IF(D237="not in list","Genus not in 'Genus–family list': add it",IF(COUNTIF($A$2:$A$501,A237)&gt;1,"Species listed more than once: combine the rows",IF(N(F237)&lt;0,"More trees removed than exist: check the planting plan","")))))))</f>
        <v/>
      </c>
    </row>
    <row r="238" customFormat="false" ht="15" hidden="false" customHeight="true" outlineLevel="0" collapsed="false">
      <c r="A238" s="7"/>
      <c r="B238" s="8"/>
      <c r="C238" s="9" t="str">
        <f aca="false">IF(A238="","",IFERROR(LEFT(TRIM(A238),FIND(" ",TRIM(A238))-1),TRIM(A238)))</f>
        <v/>
      </c>
      <c r="D238" s="9" t="str">
        <f aca="false">IF(A238="","",IFERROR(VLOOKUP(C238,'Genus–family list'!$A$2:$B$400,2,FALSE()),"not in list"))</f>
        <v/>
      </c>
      <c r="E238" s="10" t="str">
        <f aca="false">IF(A238="","",IF(Results!$C$11=0,0,B238/Results!$C$11))</f>
        <v/>
      </c>
      <c r="F238" s="11" t="str">
        <f aca="false">IF(A238="","",B238+SUMIF('Planting plan'!$A$2:$A$201,A238,'Planting plan'!$B$2:$B$201)-SUMIF('Planting plan'!$A$2:$A$201,A238,'Planting plan'!$C$2:$C$201))</f>
        <v/>
      </c>
      <c r="G238" s="10" t="str">
        <f aca="false">IF(A238="","",IF(Results!$D$11=0,0,F238/Results!$D$11))</f>
        <v/>
      </c>
      <c r="H238" s="10" t="str">
        <f aca="false">IF(A238="","",IF(Results!$D$11=0,0,(SUMIF('Current trees'!$C$2:$C$501,C238,'Current trees'!$F$2:$F$501)+SUMIF('Planting plan'!$E$2:$E$201,C238,'Planting plan'!$H$2:$H$201))/Results!$D$11))</f>
        <v/>
      </c>
      <c r="I238" s="10" t="str">
        <f aca="false">IF(OR(A238="",D238="not in list"),"",IF(Results!$D$11=0,0,(SUMIF('Current trees'!$D$2:$D$501,D238,'Current trees'!$F$2:$F$501)+SUMIF('Planting plan'!$F$2:$F$201,D238,'Planting plan'!$H$2:$H$201))/Results!$D$11))</f>
        <v/>
      </c>
      <c r="J238" s="10" t="str">
        <f aca="false">IF(A238="","",IF(Results!$C$11=0,0,SUMIF('Current trees'!$C$2:$C$501,C238,'Current trees'!$B$2:$B$501)/Results!$C$11))</f>
        <v/>
      </c>
      <c r="K238" s="10" t="str">
        <f aca="false">IF(OR(A238="",D238="not in list"),"",IF(Results!$C$11=0,0,SUMIF('Current trees'!$D$2:$D$501,D238,'Current trees'!$B$2:$B$501)/Results!$C$11))</f>
        <v/>
      </c>
      <c r="L238" s="9" t="str">
        <f aca="false">IF(AND(A238="",B238=""),"",IF(A238="","Species name missing: these trees are not counted",IF(A238&lt;&gt;TRIM(A238),"Extra spaces in the species name: remove them",IF(OR(B238="",AND(B238&lt;&gt;"",IFERROR(OR(NOT(ISNUMBER(B238)),B238&lt;0,B238&lt;&gt;INT(B238)),TRUE()))),"Number of trees must be a whole number, 0 or more",IF(D238="not in list","Genus not in 'Genus–family list': add it",IF(COUNTIF($A$2:$A$501,A238)&gt;1,"Species listed more than once: combine the rows",IF(N(F238)&lt;0,"More trees removed than exist: check the planting plan","")))))))</f>
        <v/>
      </c>
    </row>
    <row r="239" customFormat="false" ht="15" hidden="false" customHeight="true" outlineLevel="0" collapsed="false">
      <c r="A239" s="7"/>
      <c r="B239" s="8"/>
      <c r="C239" s="9" t="str">
        <f aca="false">IF(A239="","",IFERROR(LEFT(TRIM(A239),FIND(" ",TRIM(A239))-1),TRIM(A239)))</f>
        <v/>
      </c>
      <c r="D239" s="9" t="str">
        <f aca="false">IF(A239="","",IFERROR(VLOOKUP(C239,'Genus–family list'!$A$2:$B$400,2,FALSE()),"not in list"))</f>
        <v/>
      </c>
      <c r="E239" s="10" t="str">
        <f aca="false">IF(A239="","",IF(Results!$C$11=0,0,B239/Results!$C$11))</f>
        <v/>
      </c>
      <c r="F239" s="11" t="str">
        <f aca="false">IF(A239="","",B239+SUMIF('Planting plan'!$A$2:$A$201,A239,'Planting plan'!$B$2:$B$201)-SUMIF('Planting plan'!$A$2:$A$201,A239,'Planting plan'!$C$2:$C$201))</f>
        <v/>
      </c>
      <c r="G239" s="10" t="str">
        <f aca="false">IF(A239="","",IF(Results!$D$11=0,0,F239/Results!$D$11))</f>
        <v/>
      </c>
      <c r="H239" s="10" t="str">
        <f aca="false">IF(A239="","",IF(Results!$D$11=0,0,(SUMIF('Current trees'!$C$2:$C$501,C239,'Current trees'!$F$2:$F$501)+SUMIF('Planting plan'!$E$2:$E$201,C239,'Planting plan'!$H$2:$H$201))/Results!$D$11))</f>
        <v/>
      </c>
      <c r="I239" s="10" t="str">
        <f aca="false">IF(OR(A239="",D239="not in list"),"",IF(Results!$D$11=0,0,(SUMIF('Current trees'!$D$2:$D$501,D239,'Current trees'!$F$2:$F$501)+SUMIF('Planting plan'!$F$2:$F$201,D239,'Planting plan'!$H$2:$H$201))/Results!$D$11))</f>
        <v/>
      </c>
      <c r="J239" s="10" t="str">
        <f aca="false">IF(A239="","",IF(Results!$C$11=0,0,SUMIF('Current trees'!$C$2:$C$501,C239,'Current trees'!$B$2:$B$501)/Results!$C$11))</f>
        <v/>
      </c>
      <c r="K239" s="10" t="str">
        <f aca="false">IF(OR(A239="",D239="not in list"),"",IF(Results!$C$11=0,0,SUMIF('Current trees'!$D$2:$D$501,D239,'Current trees'!$B$2:$B$501)/Results!$C$11))</f>
        <v/>
      </c>
      <c r="L239" s="9" t="str">
        <f aca="false">IF(AND(A239="",B239=""),"",IF(A239="","Species name missing: these trees are not counted",IF(A239&lt;&gt;TRIM(A239),"Extra spaces in the species name: remove them",IF(OR(B239="",AND(B239&lt;&gt;"",IFERROR(OR(NOT(ISNUMBER(B239)),B239&lt;0,B239&lt;&gt;INT(B239)),TRUE()))),"Number of trees must be a whole number, 0 or more",IF(D239="not in list","Genus not in 'Genus–family list': add it",IF(COUNTIF($A$2:$A$501,A239)&gt;1,"Species listed more than once: combine the rows",IF(N(F239)&lt;0,"More trees removed than exist: check the planting plan","")))))))</f>
        <v/>
      </c>
    </row>
    <row r="240" customFormat="false" ht="15" hidden="false" customHeight="true" outlineLevel="0" collapsed="false">
      <c r="A240" s="7"/>
      <c r="B240" s="8"/>
      <c r="C240" s="9" t="str">
        <f aca="false">IF(A240="","",IFERROR(LEFT(TRIM(A240),FIND(" ",TRIM(A240))-1),TRIM(A240)))</f>
        <v/>
      </c>
      <c r="D240" s="9" t="str">
        <f aca="false">IF(A240="","",IFERROR(VLOOKUP(C240,'Genus–family list'!$A$2:$B$400,2,FALSE()),"not in list"))</f>
        <v/>
      </c>
      <c r="E240" s="10" t="str">
        <f aca="false">IF(A240="","",IF(Results!$C$11=0,0,B240/Results!$C$11))</f>
        <v/>
      </c>
      <c r="F240" s="11" t="str">
        <f aca="false">IF(A240="","",B240+SUMIF('Planting plan'!$A$2:$A$201,A240,'Planting plan'!$B$2:$B$201)-SUMIF('Planting plan'!$A$2:$A$201,A240,'Planting plan'!$C$2:$C$201))</f>
        <v/>
      </c>
      <c r="G240" s="10" t="str">
        <f aca="false">IF(A240="","",IF(Results!$D$11=0,0,F240/Results!$D$11))</f>
        <v/>
      </c>
      <c r="H240" s="10" t="str">
        <f aca="false">IF(A240="","",IF(Results!$D$11=0,0,(SUMIF('Current trees'!$C$2:$C$501,C240,'Current trees'!$F$2:$F$501)+SUMIF('Planting plan'!$E$2:$E$201,C240,'Planting plan'!$H$2:$H$201))/Results!$D$11))</f>
        <v/>
      </c>
      <c r="I240" s="10" t="str">
        <f aca="false">IF(OR(A240="",D240="not in list"),"",IF(Results!$D$11=0,0,(SUMIF('Current trees'!$D$2:$D$501,D240,'Current trees'!$F$2:$F$501)+SUMIF('Planting plan'!$F$2:$F$201,D240,'Planting plan'!$H$2:$H$201))/Results!$D$11))</f>
        <v/>
      </c>
      <c r="J240" s="10" t="str">
        <f aca="false">IF(A240="","",IF(Results!$C$11=0,0,SUMIF('Current trees'!$C$2:$C$501,C240,'Current trees'!$B$2:$B$501)/Results!$C$11))</f>
        <v/>
      </c>
      <c r="K240" s="10" t="str">
        <f aca="false">IF(OR(A240="",D240="not in list"),"",IF(Results!$C$11=0,0,SUMIF('Current trees'!$D$2:$D$501,D240,'Current trees'!$B$2:$B$501)/Results!$C$11))</f>
        <v/>
      </c>
      <c r="L240" s="9" t="str">
        <f aca="false">IF(AND(A240="",B240=""),"",IF(A240="","Species name missing: these trees are not counted",IF(A240&lt;&gt;TRIM(A240),"Extra spaces in the species name: remove them",IF(OR(B240="",AND(B240&lt;&gt;"",IFERROR(OR(NOT(ISNUMBER(B240)),B240&lt;0,B240&lt;&gt;INT(B240)),TRUE()))),"Number of trees must be a whole number, 0 or more",IF(D240="not in list","Genus not in 'Genus–family list': add it",IF(COUNTIF($A$2:$A$501,A240)&gt;1,"Species listed more than once: combine the rows",IF(N(F240)&lt;0,"More trees removed than exist: check the planting plan","")))))))</f>
        <v/>
      </c>
    </row>
    <row r="241" customFormat="false" ht="15" hidden="false" customHeight="true" outlineLevel="0" collapsed="false">
      <c r="A241" s="7"/>
      <c r="B241" s="8"/>
      <c r="C241" s="9" t="str">
        <f aca="false">IF(A241="","",IFERROR(LEFT(TRIM(A241),FIND(" ",TRIM(A241))-1),TRIM(A241)))</f>
        <v/>
      </c>
      <c r="D241" s="9" t="str">
        <f aca="false">IF(A241="","",IFERROR(VLOOKUP(C241,'Genus–family list'!$A$2:$B$400,2,FALSE()),"not in list"))</f>
        <v/>
      </c>
      <c r="E241" s="10" t="str">
        <f aca="false">IF(A241="","",IF(Results!$C$11=0,0,B241/Results!$C$11))</f>
        <v/>
      </c>
      <c r="F241" s="11" t="str">
        <f aca="false">IF(A241="","",B241+SUMIF('Planting plan'!$A$2:$A$201,A241,'Planting plan'!$B$2:$B$201)-SUMIF('Planting plan'!$A$2:$A$201,A241,'Planting plan'!$C$2:$C$201))</f>
        <v/>
      </c>
      <c r="G241" s="10" t="str">
        <f aca="false">IF(A241="","",IF(Results!$D$11=0,0,F241/Results!$D$11))</f>
        <v/>
      </c>
      <c r="H241" s="10" t="str">
        <f aca="false">IF(A241="","",IF(Results!$D$11=0,0,(SUMIF('Current trees'!$C$2:$C$501,C241,'Current trees'!$F$2:$F$501)+SUMIF('Planting plan'!$E$2:$E$201,C241,'Planting plan'!$H$2:$H$201))/Results!$D$11))</f>
        <v/>
      </c>
      <c r="I241" s="10" t="str">
        <f aca="false">IF(OR(A241="",D241="not in list"),"",IF(Results!$D$11=0,0,(SUMIF('Current trees'!$D$2:$D$501,D241,'Current trees'!$F$2:$F$501)+SUMIF('Planting plan'!$F$2:$F$201,D241,'Planting plan'!$H$2:$H$201))/Results!$D$11))</f>
        <v/>
      </c>
      <c r="J241" s="10" t="str">
        <f aca="false">IF(A241="","",IF(Results!$C$11=0,0,SUMIF('Current trees'!$C$2:$C$501,C241,'Current trees'!$B$2:$B$501)/Results!$C$11))</f>
        <v/>
      </c>
      <c r="K241" s="10" t="str">
        <f aca="false">IF(OR(A241="",D241="not in list"),"",IF(Results!$C$11=0,0,SUMIF('Current trees'!$D$2:$D$501,D241,'Current trees'!$B$2:$B$501)/Results!$C$11))</f>
        <v/>
      </c>
      <c r="L241" s="9" t="str">
        <f aca="false">IF(AND(A241="",B241=""),"",IF(A241="","Species name missing: these trees are not counted",IF(A241&lt;&gt;TRIM(A241),"Extra spaces in the species name: remove them",IF(OR(B241="",AND(B241&lt;&gt;"",IFERROR(OR(NOT(ISNUMBER(B241)),B241&lt;0,B241&lt;&gt;INT(B241)),TRUE()))),"Number of trees must be a whole number, 0 or more",IF(D241="not in list","Genus not in 'Genus–family list': add it",IF(COUNTIF($A$2:$A$501,A241)&gt;1,"Species listed more than once: combine the rows",IF(N(F241)&lt;0,"More trees removed than exist: check the planting plan","")))))))</f>
        <v/>
      </c>
    </row>
    <row r="242" customFormat="false" ht="15" hidden="false" customHeight="true" outlineLevel="0" collapsed="false">
      <c r="A242" s="7"/>
      <c r="B242" s="8"/>
      <c r="C242" s="9" t="str">
        <f aca="false">IF(A242="","",IFERROR(LEFT(TRIM(A242),FIND(" ",TRIM(A242))-1),TRIM(A242)))</f>
        <v/>
      </c>
      <c r="D242" s="9" t="str">
        <f aca="false">IF(A242="","",IFERROR(VLOOKUP(C242,'Genus–family list'!$A$2:$B$400,2,FALSE()),"not in list"))</f>
        <v/>
      </c>
      <c r="E242" s="10" t="str">
        <f aca="false">IF(A242="","",IF(Results!$C$11=0,0,B242/Results!$C$11))</f>
        <v/>
      </c>
      <c r="F242" s="11" t="str">
        <f aca="false">IF(A242="","",B242+SUMIF('Planting plan'!$A$2:$A$201,A242,'Planting plan'!$B$2:$B$201)-SUMIF('Planting plan'!$A$2:$A$201,A242,'Planting plan'!$C$2:$C$201))</f>
        <v/>
      </c>
      <c r="G242" s="10" t="str">
        <f aca="false">IF(A242="","",IF(Results!$D$11=0,0,F242/Results!$D$11))</f>
        <v/>
      </c>
      <c r="H242" s="10" t="str">
        <f aca="false">IF(A242="","",IF(Results!$D$11=0,0,(SUMIF('Current trees'!$C$2:$C$501,C242,'Current trees'!$F$2:$F$501)+SUMIF('Planting plan'!$E$2:$E$201,C242,'Planting plan'!$H$2:$H$201))/Results!$D$11))</f>
        <v/>
      </c>
      <c r="I242" s="10" t="str">
        <f aca="false">IF(OR(A242="",D242="not in list"),"",IF(Results!$D$11=0,0,(SUMIF('Current trees'!$D$2:$D$501,D242,'Current trees'!$F$2:$F$501)+SUMIF('Planting plan'!$F$2:$F$201,D242,'Planting plan'!$H$2:$H$201))/Results!$D$11))</f>
        <v/>
      </c>
      <c r="J242" s="10" t="str">
        <f aca="false">IF(A242="","",IF(Results!$C$11=0,0,SUMIF('Current trees'!$C$2:$C$501,C242,'Current trees'!$B$2:$B$501)/Results!$C$11))</f>
        <v/>
      </c>
      <c r="K242" s="10" t="str">
        <f aca="false">IF(OR(A242="",D242="not in list"),"",IF(Results!$C$11=0,0,SUMIF('Current trees'!$D$2:$D$501,D242,'Current trees'!$B$2:$B$501)/Results!$C$11))</f>
        <v/>
      </c>
      <c r="L242" s="9" t="str">
        <f aca="false">IF(AND(A242="",B242=""),"",IF(A242="","Species name missing: these trees are not counted",IF(A242&lt;&gt;TRIM(A242),"Extra spaces in the species name: remove them",IF(OR(B242="",AND(B242&lt;&gt;"",IFERROR(OR(NOT(ISNUMBER(B242)),B242&lt;0,B242&lt;&gt;INT(B242)),TRUE()))),"Number of trees must be a whole number, 0 or more",IF(D242="not in list","Genus not in 'Genus–family list': add it",IF(COUNTIF($A$2:$A$501,A242)&gt;1,"Species listed more than once: combine the rows",IF(N(F242)&lt;0,"More trees removed than exist: check the planting plan","")))))))</f>
        <v/>
      </c>
    </row>
    <row r="243" customFormat="false" ht="15" hidden="false" customHeight="true" outlineLevel="0" collapsed="false">
      <c r="A243" s="7"/>
      <c r="B243" s="8"/>
      <c r="C243" s="9" t="str">
        <f aca="false">IF(A243="","",IFERROR(LEFT(TRIM(A243),FIND(" ",TRIM(A243))-1),TRIM(A243)))</f>
        <v/>
      </c>
      <c r="D243" s="9" t="str">
        <f aca="false">IF(A243="","",IFERROR(VLOOKUP(C243,'Genus–family list'!$A$2:$B$400,2,FALSE()),"not in list"))</f>
        <v/>
      </c>
      <c r="E243" s="10" t="str">
        <f aca="false">IF(A243="","",IF(Results!$C$11=0,0,B243/Results!$C$11))</f>
        <v/>
      </c>
      <c r="F243" s="11" t="str">
        <f aca="false">IF(A243="","",B243+SUMIF('Planting plan'!$A$2:$A$201,A243,'Planting plan'!$B$2:$B$201)-SUMIF('Planting plan'!$A$2:$A$201,A243,'Planting plan'!$C$2:$C$201))</f>
        <v/>
      </c>
      <c r="G243" s="10" t="str">
        <f aca="false">IF(A243="","",IF(Results!$D$11=0,0,F243/Results!$D$11))</f>
        <v/>
      </c>
      <c r="H243" s="10" t="str">
        <f aca="false">IF(A243="","",IF(Results!$D$11=0,0,(SUMIF('Current trees'!$C$2:$C$501,C243,'Current trees'!$F$2:$F$501)+SUMIF('Planting plan'!$E$2:$E$201,C243,'Planting plan'!$H$2:$H$201))/Results!$D$11))</f>
        <v/>
      </c>
      <c r="I243" s="10" t="str">
        <f aca="false">IF(OR(A243="",D243="not in list"),"",IF(Results!$D$11=0,0,(SUMIF('Current trees'!$D$2:$D$501,D243,'Current trees'!$F$2:$F$501)+SUMIF('Planting plan'!$F$2:$F$201,D243,'Planting plan'!$H$2:$H$201))/Results!$D$11))</f>
        <v/>
      </c>
      <c r="J243" s="10" t="str">
        <f aca="false">IF(A243="","",IF(Results!$C$11=0,0,SUMIF('Current trees'!$C$2:$C$501,C243,'Current trees'!$B$2:$B$501)/Results!$C$11))</f>
        <v/>
      </c>
      <c r="K243" s="10" t="str">
        <f aca="false">IF(OR(A243="",D243="not in list"),"",IF(Results!$C$11=0,0,SUMIF('Current trees'!$D$2:$D$501,D243,'Current trees'!$B$2:$B$501)/Results!$C$11))</f>
        <v/>
      </c>
      <c r="L243" s="9" t="str">
        <f aca="false">IF(AND(A243="",B243=""),"",IF(A243="","Species name missing: these trees are not counted",IF(A243&lt;&gt;TRIM(A243),"Extra spaces in the species name: remove them",IF(OR(B243="",AND(B243&lt;&gt;"",IFERROR(OR(NOT(ISNUMBER(B243)),B243&lt;0,B243&lt;&gt;INT(B243)),TRUE()))),"Number of trees must be a whole number, 0 or more",IF(D243="not in list","Genus not in 'Genus–family list': add it",IF(COUNTIF($A$2:$A$501,A243)&gt;1,"Species listed more than once: combine the rows",IF(N(F243)&lt;0,"More trees removed than exist: check the planting plan","")))))))</f>
        <v/>
      </c>
    </row>
    <row r="244" customFormat="false" ht="15" hidden="false" customHeight="true" outlineLevel="0" collapsed="false">
      <c r="A244" s="7"/>
      <c r="B244" s="8"/>
      <c r="C244" s="9" t="str">
        <f aca="false">IF(A244="","",IFERROR(LEFT(TRIM(A244),FIND(" ",TRIM(A244))-1),TRIM(A244)))</f>
        <v/>
      </c>
      <c r="D244" s="9" t="str">
        <f aca="false">IF(A244="","",IFERROR(VLOOKUP(C244,'Genus–family list'!$A$2:$B$400,2,FALSE()),"not in list"))</f>
        <v/>
      </c>
      <c r="E244" s="10" t="str">
        <f aca="false">IF(A244="","",IF(Results!$C$11=0,0,B244/Results!$C$11))</f>
        <v/>
      </c>
      <c r="F244" s="11" t="str">
        <f aca="false">IF(A244="","",B244+SUMIF('Planting plan'!$A$2:$A$201,A244,'Planting plan'!$B$2:$B$201)-SUMIF('Planting plan'!$A$2:$A$201,A244,'Planting plan'!$C$2:$C$201))</f>
        <v/>
      </c>
      <c r="G244" s="10" t="str">
        <f aca="false">IF(A244="","",IF(Results!$D$11=0,0,F244/Results!$D$11))</f>
        <v/>
      </c>
      <c r="H244" s="10" t="str">
        <f aca="false">IF(A244="","",IF(Results!$D$11=0,0,(SUMIF('Current trees'!$C$2:$C$501,C244,'Current trees'!$F$2:$F$501)+SUMIF('Planting plan'!$E$2:$E$201,C244,'Planting plan'!$H$2:$H$201))/Results!$D$11))</f>
        <v/>
      </c>
      <c r="I244" s="10" t="str">
        <f aca="false">IF(OR(A244="",D244="not in list"),"",IF(Results!$D$11=0,0,(SUMIF('Current trees'!$D$2:$D$501,D244,'Current trees'!$F$2:$F$501)+SUMIF('Planting plan'!$F$2:$F$201,D244,'Planting plan'!$H$2:$H$201))/Results!$D$11))</f>
        <v/>
      </c>
      <c r="J244" s="10" t="str">
        <f aca="false">IF(A244="","",IF(Results!$C$11=0,0,SUMIF('Current trees'!$C$2:$C$501,C244,'Current trees'!$B$2:$B$501)/Results!$C$11))</f>
        <v/>
      </c>
      <c r="K244" s="10" t="str">
        <f aca="false">IF(OR(A244="",D244="not in list"),"",IF(Results!$C$11=0,0,SUMIF('Current trees'!$D$2:$D$501,D244,'Current trees'!$B$2:$B$501)/Results!$C$11))</f>
        <v/>
      </c>
      <c r="L244" s="9" t="str">
        <f aca="false">IF(AND(A244="",B244=""),"",IF(A244="","Species name missing: these trees are not counted",IF(A244&lt;&gt;TRIM(A244),"Extra spaces in the species name: remove them",IF(OR(B244="",AND(B244&lt;&gt;"",IFERROR(OR(NOT(ISNUMBER(B244)),B244&lt;0,B244&lt;&gt;INT(B244)),TRUE()))),"Number of trees must be a whole number, 0 or more",IF(D244="not in list","Genus not in 'Genus–family list': add it",IF(COUNTIF($A$2:$A$501,A244)&gt;1,"Species listed more than once: combine the rows",IF(N(F244)&lt;0,"More trees removed than exist: check the planting plan","")))))))</f>
        <v/>
      </c>
    </row>
    <row r="245" customFormat="false" ht="15" hidden="false" customHeight="true" outlineLevel="0" collapsed="false">
      <c r="A245" s="7"/>
      <c r="B245" s="8"/>
      <c r="C245" s="9" t="str">
        <f aca="false">IF(A245="","",IFERROR(LEFT(TRIM(A245),FIND(" ",TRIM(A245))-1),TRIM(A245)))</f>
        <v/>
      </c>
      <c r="D245" s="9" t="str">
        <f aca="false">IF(A245="","",IFERROR(VLOOKUP(C245,'Genus–family list'!$A$2:$B$400,2,FALSE()),"not in list"))</f>
        <v/>
      </c>
      <c r="E245" s="10" t="str">
        <f aca="false">IF(A245="","",IF(Results!$C$11=0,0,B245/Results!$C$11))</f>
        <v/>
      </c>
      <c r="F245" s="11" t="str">
        <f aca="false">IF(A245="","",B245+SUMIF('Planting plan'!$A$2:$A$201,A245,'Planting plan'!$B$2:$B$201)-SUMIF('Planting plan'!$A$2:$A$201,A245,'Planting plan'!$C$2:$C$201))</f>
        <v/>
      </c>
      <c r="G245" s="10" t="str">
        <f aca="false">IF(A245="","",IF(Results!$D$11=0,0,F245/Results!$D$11))</f>
        <v/>
      </c>
      <c r="H245" s="10" t="str">
        <f aca="false">IF(A245="","",IF(Results!$D$11=0,0,(SUMIF('Current trees'!$C$2:$C$501,C245,'Current trees'!$F$2:$F$501)+SUMIF('Planting plan'!$E$2:$E$201,C245,'Planting plan'!$H$2:$H$201))/Results!$D$11))</f>
        <v/>
      </c>
      <c r="I245" s="10" t="str">
        <f aca="false">IF(OR(A245="",D245="not in list"),"",IF(Results!$D$11=0,0,(SUMIF('Current trees'!$D$2:$D$501,D245,'Current trees'!$F$2:$F$501)+SUMIF('Planting plan'!$F$2:$F$201,D245,'Planting plan'!$H$2:$H$201))/Results!$D$11))</f>
        <v/>
      </c>
      <c r="J245" s="10" t="str">
        <f aca="false">IF(A245="","",IF(Results!$C$11=0,0,SUMIF('Current trees'!$C$2:$C$501,C245,'Current trees'!$B$2:$B$501)/Results!$C$11))</f>
        <v/>
      </c>
      <c r="K245" s="10" t="str">
        <f aca="false">IF(OR(A245="",D245="not in list"),"",IF(Results!$C$11=0,0,SUMIF('Current trees'!$D$2:$D$501,D245,'Current trees'!$B$2:$B$501)/Results!$C$11))</f>
        <v/>
      </c>
      <c r="L245" s="9" t="str">
        <f aca="false">IF(AND(A245="",B245=""),"",IF(A245="","Species name missing: these trees are not counted",IF(A245&lt;&gt;TRIM(A245),"Extra spaces in the species name: remove them",IF(OR(B245="",AND(B245&lt;&gt;"",IFERROR(OR(NOT(ISNUMBER(B245)),B245&lt;0,B245&lt;&gt;INT(B245)),TRUE()))),"Number of trees must be a whole number, 0 or more",IF(D245="not in list","Genus not in 'Genus–family list': add it",IF(COUNTIF($A$2:$A$501,A245)&gt;1,"Species listed more than once: combine the rows",IF(N(F245)&lt;0,"More trees removed than exist: check the planting plan","")))))))</f>
        <v/>
      </c>
    </row>
    <row r="246" customFormat="false" ht="15" hidden="false" customHeight="true" outlineLevel="0" collapsed="false">
      <c r="A246" s="7"/>
      <c r="B246" s="8"/>
      <c r="C246" s="9" t="str">
        <f aca="false">IF(A246="","",IFERROR(LEFT(TRIM(A246),FIND(" ",TRIM(A246))-1),TRIM(A246)))</f>
        <v/>
      </c>
      <c r="D246" s="9" t="str">
        <f aca="false">IF(A246="","",IFERROR(VLOOKUP(C246,'Genus–family list'!$A$2:$B$400,2,FALSE()),"not in list"))</f>
        <v/>
      </c>
      <c r="E246" s="10" t="str">
        <f aca="false">IF(A246="","",IF(Results!$C$11=0,0,B246/Results!$C$11))</f>
        <v/>
      </c>
      <c r="F246" s="11" t="str">
        <f aca="false">IF(A246="","",B246+SUMIF('Planting plan'!$A$2:$A$201,A246,'Planting plan'!$B$2:$B$201)-SUMIF('Planting plan'!$A$2:$A$201,A246,'Planting plan'!$C$2:$C$201))</f>
        <v/>
      </c>
      <c r="G246" s="10" t="str">
        <f aca="false">IF(A246="","",IF(Results!$D$11=0,0,F246/Results!$D$11))</f>
        <v/>
      </c>
      <c r="H246" s="10" t="str">
        <f aca="false">IF(A246="","",IF(Results!$D$11=0,0,(SUMIF('Current trees'!$C$2:$C$501,C246,'Current trees'!$F$2:$F$501)+SUMIF('Planting plan'!$E$2:$E$201,C246,'Planting plan'!$H$2:$H$201))/Results!$D$11))</f>
        <v/>
      </c>
      <c r="I246" s="10" t="str">
        <f aca="false">IF(OR(A246="",D246="not in list"),"",IF(Results!$D$11=0,0,(SUMIF('Current trees'!$D$2:$D$501,D246,'Current trees'!$F$2:$F$501)+SUMIF('Planting plan'!$F$2:$F$201,D246,'Planting plan'!$H$2:$H$201))/Results!$D$11))</f>
        <v/>
      </c>
      <c r="J246" s="10" t="str">
        <f aca="false">IF(A246="","",IF(Results!$C$11=0,0,SUMIF('Current trees'!$C$2:$C$501,C246,'Current trees'!$B$2:$B$501)/Results!$C$11))</f>
        <v/>
      </c>
      <c r="K246" s="10" t="str">
        <f aca="false">IF(OR(A246="",D246="not in list"),"",IF(Results!$C$11=0,0,SUMIF('Current trees'!$D$2:$D$501,D246,'Current trees'!$B$2:$B$501)/Results!$C$11))</f>
        <v/>
      </c>
      <c r="L246" s="9" t="str">
        <f aca="false">IF(AND(A246="",B246=""),"",IF(A246="","Species name missing: these trees are not counted",IF(A246&lt;&gt;TRIM(A246),"Extra spaces in the species name: remove them",IF(OR(B246="",AND(B246&lt;&gt;"",IFERROR(OR(NOT(ISNUMBER(B246)),B246&lt;0,B246&lt;&gt;INT(B246)),TRUE()))),"Number of trees must be a whole number, 0 or more",IF(D246="not in list","Genus not in 'Genus–family list': add it",IF(COUNTIF($A$2:$A$501,A246)&gt;1,"Species listed more than once: combine the rows",IF(N(F246)&lt;0,"More trees removed than exist: check the planting plan","")))))))</f>
        <v/>
      </c>
    </row>
    <row r="247" customFormat="false" ht="15" hidden="false" customHeight="true" outlineLevel="0" collapsed="false">
      <c r="A247" s="7"/>
      <c r="B247" s="8"/>
      <c r="C247" s="9" t="str">
        <f aca="false">IF(A247="","",IFERROR(LEFT(TRIM(A247),FIND(" ",TRIM(A247))-1),TRIM(A247)))</f>
        <v/>
      </c>
      <c r="D247" s="9" t="str">
        <f aca="false">IF(A247="","",IFERROR(VLOOKUP(C247,'Genus–family list'!$A$2:$B$400,2,FALSE()),"not in list"))</f>
        <v/>
      </c>
      <c r="E247" s="10" t="str">
        <f aca="false">IF(A247="","",IF(Results!$C$11=0,0,B247/Results!$C$11))</f>
        <v/>
      </c>
      <c r="F247" s="11" t="str">
        <f aca="false">IF(A247="","",B247+SUMIF('Planting plan'!$A$2:$A$201,A247,'Planting plan'!$B$2:$B$201)-SUMIF('Planting plan'!$A$2:$A$201,A247,'Planting plan'!$C$2:$C$201))</f>
        <v/>
      </c>
      <c r="G247" s="10" t="str">
        <f aca="false">IF(A247="","",IF(Results!$D$11=0,0,F247/Results!$D$11))</f>
        <v/>
      </c>
      <c r="H247" s="10" t="str">
        <f aca="false">IF(A247="","",IF(Results!$D$11=0,0,(SUMIF('Current trees'!$C$2:$C$501,C247,'Current trees'!$F$2:$F$501)+SUMIF('Planting plan'!$E$2:$E$201,C247,'Planting plan'!$H$2:$H$201))/Results!$D$11))</f>
        <v/>
      </c>
      <c r="I247" s="10" t="str">
        <f aca="false">IF(OR(A247="",D247="not in list"),"",IF(Results!$D$11=0,0,(SUMIF('Current trees'!$D$2:$D$501,D247,'Current trees'!$F$2:$F$501)+SUMIF('Planting plan'!$F$2:$F$201,D247,'Planting plan'!$H$2:$H$201))/Results!$D$11))</f>
        <v/>
      </c>
      <c r="J247" s="10" t="str">
        <f aca="false">IF(A247="","",IF(Results!$C$11=0,0,SUMIF('Current trees'!$C$2:$C$501,C247,'Current trees'!$B$2:$B$501)/Results!$C$11))</f>
        <v/>
      </c>
      <c r="K247" s="10" t="str">
        <f aca="false">IF(OR(A247="",D247="not in list"),"",IF(Results!$C$11=0,0,SUMIF('Current trees'!$D$2:$D$501,D247,'Current trees'!$B$2:$B$501)/Results!$C$11))</f>
        <v/>
      </c>
      <c r="L247" s="9" t="str">
        <f aca="false">IF(AND(A247="",B247=""),"",IF(A247="","Species name missing: these trees are not counted",IF(A247&lt;&gt;TRIM(A247),"Extra spaces in the species name: remove them",IF(OR(B247="",AND(B247&lt;&gt;"",IFERROR(OR(NOT(ISNUMBER(B247)),B247&lt;0,B247&lt;&gt;INT(B247)),TRUE()))),"Number of trees must be a whole number, 0 or more",IF(D247="not in list","Genus not in 'Genus–family list': add it",IF(COUNTIF($A$2:$A$501,A247)&gt;1,"Species listed more than once: combine the rows",IF(N(F247)&lt;0,"More trees removed than exist: check the planting plan","")))))))</f>
        <v/>
      </c>
    </row>
    <row r="248" customFormat="false" ht="15" hidden="false" customHeight="true" outlineLevel="0" collapsed="false">
      <c r="A248" s="7"/>
      <c r="B248" s="8"/>
      <c r="C248" s="9" t="str">
        <f aca="false">IF(A248="","",IFERROR(LEFT(TRIM(A248),FIND(" ",TRIM(A248))-1),TRIM(A248)))</f>
        <v/>
      </c>
      <c r="D248" s="9" t="str">
        <f aca="false">IF(A248="","",IFERROR(VLOOKUP(C248,'Genus–family list'!$A$2:$B$400,2,FALSE()),"not in list"))</f>
        <v/>
      </c>
      <c r="E248" s="10" t="str">
        <f aca="false">IF(A248="","",IF(Results!$C$11=0,0,B248/Results!$C$11))</f>
        <v/>
      </c>
      <c r="F248" s="11" t="str">
        <f aca="false">IF(A248="","",B248+SUMIF('Planting plan'!$A$2:$A$201,A248,'Planting plan'!$B$2:$B$201)-SUMIF('Planting plan'!$A$2:$A$201,A248,'Planting plan'!$C$2:$C$201))</f>
        <v/>
      </c>
      <c r="G248" s="10" t="str">
        <f aca="false">IF(A248="","",IF(Results!$D$11=0,0,F248/Results!$D$11))</f>
        <v/>
      </c>
      <c r="H248" s="10" t="str">
        <f aca="false">IF(A248="","",IF(Results!$D$11=0,0,(SUMIF('Current trees'!$C$2:$C$501,C248,'Current trees'!$F$2:$F$501)+SUMIF('Planting plan'!$E$2:$E$201,C248,'Planting plan'!$H$2:$H$201))/Results!$D$11))</f>
        <v/>
      </c>
      <c r="I248" s="10" t="str">
        <f aca="false">IF(OR(A248="",D248="not in list"),"",IF(Results!$D$11=0,0,(SUMIF('Current trees'!$D$2:$D$501,D248,'Current trees'!$F$2:$F$501)+SUMIF('Planting plan'!$F$2:$F$201,D248,'Planting plan'!$H$2:$H$201))/Results!$D$11))</f>
        <v/>
      </c>
      <c r="J248" s="10" t="str">
        <f aca="false">IF(A248="","",IF(Results!$C$11=0,0,SUMIF('Current trees'!$C$2:$C$501,C248,'Current trees'!$B$2:$B$501)/Results!$C$11))</f>
        <v/>
      </c>
      <c r="K248" s="10" t="str">
        <f aca="false">IF(OR(A248="",D248="not in list"),"",IF(Results!$C$11=0,0,SUMIF('Current trees'!$D$2:$D$501,D248,'Current trees'!$B$2:$B$501)/Results!$C$11))</f>
        <v/>
      </c>
      <c r="L248" s="9" t="str">
        <f aca="false">IF(AND(A248="",B248=""),"",IF(A248="","Species name missing: these trees are not counted",IF(A248&lt;&gt;TRIM(A248),"Extra spaces in the species name: remove them",IF(OR(B248="",AND(B248&lt;&gt;"",IFERROR(OR(NOT(ISNUMBER(B248)),B248&lt;0,B248&lt;&gt;INT(B248)),TRUE()))),"Number of trees must be a whole number, 0 or more",IF(D248="not in list","Genus not in 'Genus–family list': add it",IF(COUNTIF($A$2:$A$501,A248)&gt;1,"Species listed more than once: combine the rows",IF(N(F248)&lt;0,"More trees removed than exist: check the planting plan","")))))))</f>
        <v/>
      </c>
    </row>
    <row r="249" customFormat="false" ht="15" hidden="false" customHeight="true" outlineLevel="0" collapsed="false">
      <c r="A249" s="7"/>
      <c r="B249" s="8"/>
      <c r="C249" s="9" t="str">
        <f aca="false">IF(A249="","",IFERROR(LEFT(TRIM(A249),FIND(" ",TRIM(A249))-1),TRIM(A249)))</f>
        <v/>
      </c>
      <c r="D249" s="9" t="str">
        <f aca="false">IF(A249="","",IFERROR(VLOOKUP(C249,'Genus–family list'!$A$2:$B$400,2,FALSE()),"not in list"))</f>
        <v/>
      </c>
      <c r="E249" s="10" t="str">
        <f aca="false">IF(A249="","",IF(Results!$C$11=0,0,B249/Results!$C$11))</f>
        <v/>
      </c>
      <c r="F249" s="11" t="str">
        <f aca="false">IF(A249="","",B249+SUMIF('Planting plan'!$A$2:$A$201,A249,'Planting plan'!$B$2:$B$201)-SUMIF('Planting plan'!$A$2:$A$201,A249,'Planting plan'!$C$2:$C$201))</f>
        <v/>
      </c>
      <c r="G249" s="10" t="str">
        <f aca="false">IF(A249="","",IF(Results!$D$11=0,0,F249/Results!$D$11))</f>
        <v/>
      </c>
      <c r="H249" s="10" t="str">
        <f aca="false">IF(A249="","",IF(Results!$D$11=0,0,(SUMIF('Current trees'!$C$2:$C$501,C249,'Current trees'!$F$2:$F$501)+SUMIF('Planting plan'!$E$2:$E$201,C249,'Planting plan'!$H$2:$H$201))/Results!$D$11))</f>
        <v/>
      </c>
      <c r="I249" s="10" t="str">
        <f aca="false">IF(OR(A249="",D249="not in list"),"",IF(Results!$D$11=0,0,(SUMIF('Current trees'!$D$2:$D$501,D249,'Current trees'!$F$2:$F$501)+SUMIF('Planting plan'!$F$2:$F$201,D249,'Planting plan'!$H$2:$H$201))/Results!$D$11))</f>
        <v/>
      </c>
      <c r="J249" s="10" t="str">
        <f aca="false">IF(A249="","",IF(Results!$C$11=0,0,SUMIF('Current trees'!$C$2:$C$501,C249,'Current trees'!$B$2:$B$501)/Results!$C$11))</f>
        <v/>
      </c>
      <c r="K249" s="10" t="str">
        <f aca="false">IF(OR(A249="",D249="not in list"),"",IF(Results!$C$11=0,0,SUMIF('Current trees'!$D$2:$D$501,D249,'Current trees'!$B$2:$B$501)/Results!$C$11))</f>
        <v/>
      </c>
      <c r="L249" s="9" t="str">
        <f aca="false">IF(AND(A249="",B249=""),"",IF(A249="","Species name missing: these trees are not counted",IF(A249&lt;&gt;TRIM(A249),"Extra spaces in the species name: remove them",IF(OR(B249="",AND(B249&lt;&gt;"",IFERROR(OR(NOT(ISNUMBER(B249)),B249&lt;0,B249&lt;&gt;INT(B249)),TRUE()))),"Number of trees must be a whole number, 0 or more",IF(D249="not in list","Genus not in 'Genus–family list': add it",IF(COUNTIF($A$2:$A$501,A249)&gt;1,"Species listed more than once: combine the rows",IF(N(F249)&lt;0,"More trees removed than exist: check the planting plan","")))))))</f>
        <v/>
      </c>
    </row>
    <row r="250" customFormat="false" ht="15" hidden="false" customHeight="true" outlineLevel="0" collapsed="false">
      <c r="A250" s="7"/>
      <c r="B250" s="8"/>
      <c r="C250" s="9" t="str">
        <f aca="false">IF(A250="","",IFERROR(LEFT(TRIM(A250),FIND(" ",TRIM(A250))-1),TRIM(A250)))</f>
        <v/>
      </c>
      <c r="D250" s="9" t="str">
        <f aca="false">IF(A250="","",IFERROR(VLOOKUP(C250,'Genus–family list'!$A$2:$B$400,2,FALSE()),"not in list"))</f>
        <v/>
      </c>
      <c r="E250" s="10" t="str">
        <f aca="false">IF(A250="","",IF(Results!$C$11=0,0,B250/Results!$C$11))</f>
        <v/>
      </c>
      <c r="F250" s="11" t="str">
        <f aca="false">IF(A250="","",B250+SUMIF('Planting plan'!$A$2:$A$201,A250,'Planting plan'!$B$2:$B$201)-SUMIF('Planting plan'!$A$2:$A$201,A250,'Planting plan'!$C$2:$C$201))</f>
        <v/>
      </c>
      <c r="G250" s="10" t="str">
        <f aca="false">IF(A250="","",IF(Results!$D$11=0,0,F250/Results!$D$11))</f>
        <v/>
      </c>
      <c r="H250" s="10" t="str">
        <f aca="false">IF(A250="","",IF(Results!$D$11=0,0,(SUMIF('Current trees'!$C$2:$C$501,C250,'Current trees'!$F$2:$F$501)+SUMIF('Planting plan'!$E$2:$E$201,C250,'Planting plan'!$H$2:$H$201))/Results!$D$11))</f>
        <v/>
      </c>
      <c r="I250" s="10" t="str">
        <f aca="false">IF(OR(A250="",D250="not in list"),"",IF(Results!$D$11=0,0,(SUMIF('Current trees'!$D$2:$D$501,D250,'Current trees'!$F$2:$F$501)+SUMIF('Planting plan'!$F$2:$F$201,D250,'Planting plan'!$H$2:$H$201))/Results!$D$11))</f>
        <v/>
      </c>
      <c r="J250" s="10" t="str">
        <f aca="false">IF(A250="","",IF(Results!$C$11=0,0,SUMIF('Current trees'!$C$2:$C$501,C250,'Current trees'!$B$2:$B$501)/Results!$C$11))</f>
        <v/>
      </c>
      <c r="K250" s="10" t="str">
        <f aca="false">IF(OR(A250="",D250="not in list"),"",IF(Results!$C$11=0,0,SUMIF('Current trees'!$D$2:$D$501,D250,'Current trees'!$B$2:$B$501)/Results!$C$11))</f>
        <v/>
      </c>
      <c r="L250" s="9" t="str">
        <f aca="false">IF(AND(A250="",B250=""),"",IF(A250="","Species name missing: these trees are not counted",IF(A250&lt;&gt;TRIM(A250),"Extra spaces in the species name: remove them",IF(OR(B250="",AND(B250&lt;&gt;"",IFERROR(OR(NOT(ISNUMBER(B250)),B250&lt;0,B250&lt;&gt;INT(B250)),TRUE()))),"Number of trees must be a whole number, 0 or more",IF(D250="not in list","Genus not in 'Genus–family list': add it",IF(COUNTIF($A$2:$A$501,A250)&gt;1,"Species listed more than once: combine the rows",IF(N(F250)&lt;0,"More trees removed than exist: check the planting plan","")))))))</f>
        <v/>
      </c>
    </row>
    <row r="251" customFormat="false" ht="15" hidden="false" customHeight="true" outlineLevel="0" collapsed="false">
      <c r="A251" s="7"/>
      <c r="B251" s="8"/>
      <c r="C251" s="9" t="str">
        <f aca="false">IF(A251="","",IFERROR(LEFT(TRIM(A251),FIND(" ",TRIM(A251))-1),TRIM(A251)))</f>
        <v/>
      </c>
      <c r="D251" s="9" t="str">
        <f aca="false">IF(A251="","",IFERROR(VLOOKUP(C251,'Genus–family list'!$A$2:$B$400,2,FALSE()),"not in list"))</f>
        <v/>
      </c>
      <c r="E251" s="10" t="str">
        <f aca="false">IF(A251="","",IF(Results!$C$11=0,0,B251/Results!$C$11))</f>
        <v/>
      </c>
      <c r="F251" s="11" t="str">
        <f aca="false">IF(A251="","",B251+SUMIF('Planting plan'!$A$2:$A$201,A251,'Planting plan'!$B$2:$B$201)-SUMIF('Planting plan'!$A$2:$A$201,A251,'Planting plan'!$C$2:$C$201))</f>
        <v/>
      </c>
      <c r="G251" s="10" t="str">
        <f aca="false">IF(A251="","",IF(Results!$D$11=0,0,F251/Results!$D$11))</f>
        <v/>
      </c>
      <c r="H251" s="10" t="str">
        <f aca="false">IF(A251="","",IF(Results!$D$11=0,0,(SUMIF('Current trees'!$C$2:$C$501,C251,'Current trees'!$F$2:$F$501)+SUMIF('Planting plan'!$E$2:$E$201,C251,'Planting plan'!$H$2:$H$201))/Results!$D$11))</f>
        <v/>
      </c>
      <c r="I251" s="10" t="str">
        <f aca="false">IF(OR(A251="",D251="not in list"),"",IF(Results!$D$11=0,0,(SUMIF('Current trees'!$D$2:$D$501,D251,'Current trees'!$F$2:$F$501)+SUMIF('Planting plan'!$F$2:$F$201,D251,'Planting plan'!$H$2:$H$201))/Results!$D$11))</f>
        <v/>
      </c>
      <c r="J251" s="10" t="str">
        <f aca="false">IF(A251="","",IF(Results!$C$11=0,0,SUMIF('Current trees'!$C$2:$C$501,C251,'Current trees'!$B$2:$B$501)/Results!$C$11))</f>
        <v/>
      </c>
      <c r="K251" s="10" t="str">
        <f aca="false">IF(OR(A251="",D251="not in list"),"",IF(Results!$C$11=0,0,SUMIF('Current trees'!$D$2:$D$501,D251,'Current trees'!$B$2:$B$501)/Results!$C$11))</f>
        <v/>
      </c>
      <c r="L251" s="9" t="str">
        <f aca="false">IF(AND(A251="",B251=""),"",IF(A251="","Species name missing: these trees are not counted",IF(A251&lt;&gt;TRIM(A251),"Extra spaces in the species name: remove them",IF(OR(B251="",AND(B251&lt;&gt;"",IFERROR(OR(NOT(ISNUMBER(B251)),B251&lt;0,B251&lt;&gt;INT(B251)),TRUE()))),"Number of trees must be a whole number, 0 or more",IF(D251="not in list","Genus not in 'Genus–family list': add it",IF(COUNTIF($A$2:$A$501,A251)&gt;1,"Species listed more than once: combine the rows",IF(N(F251)&lt;0,"More trees removed than exist: check the planting plan","")))))))</f>
        <v/>
      </c>
    </row>
    <row r="252" customFormat="false" ht="15" hidden="false" customHeight="true" outlineLevel="0" collapsed="false">
      <c r="A252" s="7"/>
      <c r="B252" s="8"/>
      <c r="C252" s="9" t="str">
        <f aca="false">IF(A252="","",IFERROR(LEFT(TRIM(A252),FIND(" ",TRIM(A252))-1),TRIM(A252)))</f>
        <v/>
      </c>
      <c r="D252" s="9" t="str">
        <f aca="false">IF(A252="","",IFERROR(VLOOKUP(C252,'Genus–family list'!$A$2:$B$400,2,FALSE()),"not in list"))</f>
        <v/>
      </c>
      <c r="E252" s="10" t="str">
        <f aca="false">IF(A252="","",IF(Results!$C$11=0,0,B252/Results!$C$11))</f>
        <v/>
      </c>
      <c r="F252" s="11" t="str">
        <f aca="false">IF(A252="","",B252+SUMIF('Planting plan'!$A$2:$A$201,A252,'Planting plan'!$B$2:$B$201)-SUMIF('Planting plan'!$A$2:$A$201,A252,'Planting plan'!$C$2:$C$201))</f>
        <v/>
      </c>
      <c r="G252" s="10" t="str">
        <f aca="false">IF(A252="","",IF(Results!$D$11=0,0,F252/Results!$D$11))</f>
        <v/>
      </c>
      <c r="H252" s="10" t="str">
        <f aca="false">IF(A252="","",IF(Results!$D$11=0,0,(SUMIF('Current trees'!$C$2:$C$501,C252,'Current trees'!$F$2:$F$501)+SUMIF('Planting plan'!$E$2:$E$201,C252,'Planting plan'!$H$2:$H$201))/Results!$D$11))</f>
        <v/>
      </c>
      <c r="I252" s="10" t="str">
        <f aca="false">IF(OR(A252="",D252="not in list"),"",IF(Results!$D$11=0,0,(SUMIF('Current trees'!$D$2:$D$501,D252,'Current trees'!$F$2:$F$501)+SUMIF('Planting plan'!$F$2:$F$201,D252,'Planting plan'!$H$2:$H$201))/Results!$D$11))</f>
        <v/>
      </c>
      <c r="J252" s="10" t="str">
        <f aca="false">IF(A252="","",IF(Results!$C$11=0,0,SUMIF('Current trees'!$C$2:$C$501,C252,'Current trees'!$B$2:$B$501)/Results!$C$11))</f>
        <v/>
      </c>
      <c r="K252" s="10" t="str">
        <f aca="false">IF(OR(A252="",D252="not in list"),"",IF(Results!$C$11=0,0,SUMIF('Current trees'!$D$2:$D$501,D252,'Current trees'!$B$2:$B$501)/Results!$C$11))</f>
        <v/>
      </c>
      <c r="L252" s="9" t="str">
        <f aca="false">IF(AND(A252="",B252=""),"",IF(A252="","Species name missing: these trees are not counted",IF(A252&lt;&gt;TRIM(A252),"Extra spaces in the species name: remove them",IF(OR(B252="",AND(B252&lt;&gt;"",IFERROR(OR(NOT(ISNUMBER(B252)),B252&lt;0,B252&lt;&gt;INT(B252)),TRUE()))),"Number of trees must be a whole number, 0 or more",IF(D252="not in list","Genus not in 'Genus–family list': add it",IF(COUNTIF($A$2:$A$501,A252)&gt;1,"Species listed more than once: combine the rows",IF(N(F252)&lt;0,"More trees removed than exist: check the planting plan","")))))))</f>
        <v/>
      </c>
    </row>
    <row r="253" customFormat="false" ht="15" hidden="false" customHeight="true" outlineLevel="0" collapsed="false">
      <c r="A253" s="7"/>
      <c r="B253" s="8"/>
      <c r="C253" s="9" t="str">
        <f aca="false">IF(A253="","",IFERROR(LEFT(TRIM(A253),FIND(" ",TRIM(A253))-1),TRIM(A253)))</f>
        <v/>
      </c>
      <c r="D253" s="9" t="str">
        <f aca="false">IF(A253="","",IFERROR(VLOOKUP(C253,'Genus–family list'!$A$2:$B$400,2,FALSE()),"not in list"))</f>
        <v/>
      </c>
      <c r="E253" s="10" t="str">
        <f aca="false">IF(A253="","",IF(Results!$C$11=0,0,B253/Results!$C$11))</f>
        <v/>
      </c>
      <c r="F253" s="11" t="str">
        <f aca="false">IF(A253="","",B253+SUMIF('Planting plan'!$A$2:$A$201,A253,'Planting plan'!$B$2:$B$201)-SUMIF('Planting plan'!$A$2:$A$201,A253,'Planting plan'!$C$2:$C$201))</f>
        <v/>
      </c>
      <c r="G253" s="10" t="str">
        <f aca="false">IF(A253="","",IF(Results!$D$11=0,0,F253/Results!$D$11))</f>
        <v/>
      </c>
      <c r="H253" s="10" t="str">
        <f aca="false">IF(A253="","",IF(Results!$D$11=0,0,(SUMIF('Current trees'!$C$2:$C$501,C253,'Current trees'!$F$2:$F$501)+SUMIF('Planting plan'!$E$2:$E$201,C253,'Planting plan'!$H$2:$H$201))/Results!$D$11))</f>
        <v/>
      </c>
      <c r="I253" s="10" t="str">
        <f aca="false">IF(OR(A253="",D253="not in list"),"",IF(Results!$D$11=0,0,(SUMIF('Current trees'!$D$2:$D$501,D253,'Current trees'!$F$2:$F$501)+SUMIF('Planting plan'!$F$2:$F$201,D253,'Planting plan'!$H$2:$H$201))/Results!$D$11))</f>
        <v/>
      </c>
      <c r="J253" s="10" t="str">
        <f aca="false">IF(A253="","",IF(Results!$C$11=0,0,SUMIF('Current trees'!$C$2:$C$501,C253,'Current trees'!$B$2:$B$501)/Results!$C$11))</f>
        <v/>
      </c>
      <c r="K253" s="10" t="str">
        <f aca="false">IF(OR(A253="",D253="not in list"),"",IF(Results!$C$11=0,0,SUMIF('Current trees'!$D$2:$D$501,D253,'Current trees'!$B$2:$B$501)/Results!$C$11))</f>
        <v/>
      </c>
      <c r="L253" s="9" t="str">
        <f aca="false">IF(AND(A253="",B253=""),"",IF(A253="","Species name missing: these trees are not counted",IF(A253&lt;&gt;TRIM(A253),"Extra spaces in the species name: remove them",IF(OR(B253="",AND(B253&lt;&gt;"",IFERROR(OR(NOT(ISNUMBER(B253)),B253&lt;0,B253&lt;&gt;INT(B253)),TRUE()))),"Number of trees must be a whole number, 0 or more",IF(D253="not in list","Genus not in 'Genus–family list': add it",IF(COUNTIF($A$2:$A$501,A253)&gt;1,"Species listed more than once: combine the rows",IF(N(F253)&lt;0,"More trees removed than exist: check the planting plan","")))))))</f>
        <v/>
      </c>
    </row>
    <row r="254" customFormat="false" ht="15" hidden="false" customHeight="true" outlineLevel="0" collapsed="false">
      <c r="A254" s="7"/>
      <c r="B254" s="8"/>
      <c r="C254" s="9" t="str">
        <f aca="false">IF(A254="","",IFERROR(LEFT(TRIM(A254),FIND(" ",TRIM(A254))-1),TRIM(A254)))</f>
        <v/>
      </c>
      <c r="D254" s="9" t="str">
        <f aca="false">IF(A254="","",IFERROR(VLOOKUP(C254,'Genus–family list'!$A$2:$B$400,2,FALSE()),"not in list"))</f>
        <v/>
      </c>
      <c r="E254" s="10" t="str">
        <f aca="false">IF(A254="","",IF(Results!$C$11=0,0,B254/Results!$C$11))</f>
        <v/>
      </c>
      <c r="F254" s="11" t="str">
        <f aca="false">IF(A254="","",B254+SUMIF('Planting plan'!$A$2:$A$201,A254,'Planting plan'!$B$2:$B$201)-SUMIF('Planting plan'!$A$2:$A$201,A254,'Planting plan'!$C$2:$C$201))</f>
        <v/>
      </c>
      <c r="G254" s="10" t="str">
        <f aca="false">IF(A254="","",IF(Results!$D$11=0,0,F254/Results!$D$11))</f>
        <v/>
      </c>
      <c r="H254" s="10" t="str">
        <f aca="false">IF(A254="","",IF(Results!$D$11=0,0,(SUMIF('Current trees'!$C$2:$C$501,C254,'Current trees'!$F$2:$F$501)+SUMIF('Planting plan'!$E$2:$E$201,C254,'Planting plan'!$H$2:$H$201))/Results!$D$11))</f>
        <v/>
      </c>
      <c r="I254" s="10" t="str">
        <f aca="false">IF(OR(A254="",D254="not in list"),"",IF(Results!$D$11=0,0,(SUMIF('Current trees'!$D$2:$D$501,D254,'Current trees'!$F$2:$F$501)+SUMIF('Planting plan'!$F$2:$F$201,D254,'Planting plan'!$H$2:$H$201))/Results!$D$11))</f>
        <v/>
      </c>
      <c r="J254" s="10" t="str">
        <f aca="false">IF(A254="","",IF(Results!$C$11=0,0,SUMIF('Current trees'!$C$2:$C$501,C254,'Current trees'!$B$2:$B$501)/Results!$C$11))</f>
        <v/>
      </c>
      <c r="K254" s="10" t="str">
        <f aca="false">IF(OR(A254="",D254="not in list"),"",IF(Results!$C$11=0,0,SUMIF('Current trees'!$D$2:$D$501,D254,'Current trees'!$B$2:$B$501)/Results!$C$11))</f>
        <v/>
      </c>
      <c r="L254" s="9" t="str">
        <f aca="false">IF(AND(A254="",B254=""),"",IF(A254="","Species name missing: these trees are not counted",IF(A254&lt;&gt;TRIM(A254),"Extra spaces in the species name: remove them",IF(OR(B254="",AND(B254&lt;&gt;"",IFERROR(OR(NOT(ISNUMBER(B254)),B254&lt;0,B254&lt;&gt;INT(B254)),TRUE()))),"Number of trees must be a whole number, 0 or more",IF(D254="not in list","Genus not in 'Genus–family list': add it",IF(COUNTIF($A$2:$A$501,A254)&gt;1,"Species listed more than once: combine the rows",IF(N(F254)&lt;0,"More trees removed than exist: check the planting plan","")))))))</f>
        <v/>
      </c>
    </row>
    <row r="255" customFormat="false" ht="15" hidden="false" customHeight="true" outlineLevel="0" collapsed="false">
      <c r="A255" s="7"/>
      <c r="B255" s="8"/>
      <c r="C255" s="9" t="str">
        <f aca="false">IF(A255="","",IFERROR(LEFT(TRIM(A255),FIND(" ",TRIM(A255))-1),TRIM(A255)))</f>
        <v/>
      </c>
      <c r="D255" s="9" t="str">
        <f aca="false">IF(A255="","",IFERROR(VLOOKUP(C255,'Genus–family list'!$A$2:$B$400,2,FALSE()),"not in list"))</f>
        <v/>
      </c>
      <c r="E255" s="10" t="str">
        <f aca="false">IF(A255="","",IF(Results!$C$11=0,0,B255/Results!$C$11))</f>
        <v/>
      </c>
      <c r="F255" s="11" t="str">
        <f aca="false">IF(A255="","",B255+SUMIF('Planting plan'!$A$2:$A$201,A255,'Planting plan'!$B$2:$B$201)-SUMIF('Planting plan'!$A$2:$A$201,A255,'Planting plan'!$C$2:$C$201))</f>
        <v/>
      </c>
      <c r="G255" s="10" t="str">
        <f aca="false">IF(A255="","",IF(Results!$D$11=0,0,F255/Results!$D$11))</f>
        <v/>
      </c>
      <c r="H255" s="10" t="str">
        <f aca="false">IF(A255="","",IF(Results!$D$11=0,0,(SUMIF('Current trees'!$C$2:$C$501,C255,'Current trees'!$F$2:$F$501)+SUMIF('Planting plan'!$E$2:$E$201,C255,'Planting plan'!$H$2:$H$201))/Results!$D$11))</f>
        <v/>
      </c>
      <c r="I255" s="10" t="str">
        <f aca="false">IF(OR(A255="",D255="not in list"),"",IF(Results!$D$11=0,0,(SUMIF('Current trees'!$D$2:$D$501,D255,'Current trees'!$F$2:$F$501)+SUMIF('Planting plan'!$F$2:$F$201,D255,'Planting plan'!$H$2:$H$201))/Results!$D$11))</f>
        <v/>
      </c>
      <c r="J255" s="10" t="str">
        <f aca="false">IF(A255="","",IF(Results!$C$11=0,0,SUMIF('Current trees'!$C$2:$C$501,C255,'Current trees'!$B$2:$B$501)/Results!$C$11))</f>
        <v/>
      </c>
      <c r="K255" s="10" t="str">
        <f aca="false">IF(OR(A255="",D255="not in list"),"",IF(Results!$C$11=0,0,SUMIF('Current trees'!$D$2:$D$501,D255,'Current trees'!$B$2:$B$501)/Results!$C$11))</f>
        <v/>
      </c>
      <c r="L255" s="9" t="str">
        <f aca="false">IF(AND(A255="",B255=""),"",IF(A255="","Species name missing: these trees are not counted",IF(A255&lt;&gt;TRIM(A255),"Extra spaces in the species name: remove them",IF(OR(B255="",AND(B255&lt;&gt;"",IFERROR(OR(NOT(ISNUMBER(B255)),B255&lt;0,B255&lt;&gt;INT(B255)),TRUE()))),"Number of trees must be a whole number, 0 or more",IF(D255="not in list","Genus not in 'Genus–family list': add it",IF(COUNTIF($A$2:$A$501,A255)&gt;1,"Species listed more than once: combine the rows",IF(N(F255)&lt;0,"More trees removed than exist: check the planting plan","")))))))</f>
        <v/>
      </c>
    </row>
    <row r="256" customFormat="false" ht="15" hidden="false" customHeight="true" outlineLevel="0" collapsed="false">
      <c r="A256" s="7"/>
      <c r="B256" s="8"/>
      <c r="C256" s="9" t="str">
        <f aca="false">IF(A256="","",IFERROR(LEFT(TRIM(A256),FIND(" ",TRIM(A256))-1),TRIM(A256)))</f>
        <v/>
      </c>
      <c r="D256" s="9" t="str">
        <f aca="false">IF(A256="","",IFERROR(VLOOKUP(C256,'Genus–family list'!$A$2:$B$400,2,FALSE()),"not in list"))</f>
        <v/>
      </c>
      <c r="E256" s="10" t="str">
        <f aca="false">IF(A256="","",IF(Results!$C$11=0,0,B256/Results!$C$11))</f>
        <v/>
      </c>
      <c r="F256" s="11" t="str">
        <f aca="false">IF(A256="","",B256+SUMIF('Planting plan'!$A$2:$A$201,A256,'Planting plan'!$B$2:$B$201)-SUMIF('Planting plan'!$A$2:$A$201,A256,'Planting plan'!$C$2:$C$201))</f>
        <v/>
      </c>
      <c r="G256" s="10" t="str">
        <f aca="false">IF(A256="","",IF(Results!$D$11=0,0,F256/Results!$D$11))</f>
        <v/>
      </c>
      <c r="H256" s="10" t="str">
        <f aca="false">IF(A256="","",IF(Results!$D$11=0,0,(SUMIF('Current trees'!$C$2:$C$501,C256,'Current trees'!$F$2:$F$501)+SUMIF('Planting plan'!$E$2:$E$201,C256,'Planting plan'!$H$2:$H$201))/Results!$D$11))</f>
        <v/>
      </c>
      <c r="I256" s="10" t="str">
        <f aca="false">IF(OR(A256="",D256="not in list"),"",IF(Results!$D$11=0,0,(SUMIF('Current trees'!$D$2:$D$501,D256,'Current trees'!$F$2:$F$501)+SUMIF('Planting plan'!$F$2:$F$201,D256,'Planting plan'!$H$2:$H$201))/Results!$D$11))</f>
        <v/>
      </c>
      <c r="J256" s="10" t="str">
        <f aca="false">IF(A256="","",IF(Results!$C$11=0,0,SUMIF('Current trees'!$C$2:$C$501,C256,'Current trees'!$B$2:$B$501)/Results!$C$11))</f>
        <v/>
      </c>
      <c r="K256" s="10" t="str">
        <f aca="false">IF(OR(A256="",D256="not in list"),"",IF(Results!$C$11=0,0,SUMIF('Current trees'!$D$2:$D$501,D256,'Current trees'!$B$2:$B$501)/Results!$C$11))</f>
        <v/>
      </c>
      <c r="L256" s="9" t="str">
        <f aca="false">IF(AND(A256="",B256=""),"",IF(A256="","Species name missing: these trees are not counted",IF(A256&lt;&gt;TRIM(A256),"Extra spaces in the species name: remove them",IF(OR(B256="",AND(B256&lt;&gt;"",IFERROR(OR(NOT(ISNUMBER(B256)),B256&lt;0,B256&lt;&gt;INT(B256)),TRUE()))),"Number of trees must be a whole number, 0 or more",IF(D256="not in list","Genus not in 'Genus–family list': add it",IF(COUNTIF($A$2:$A$501,A256)&gt;1,"Species listed more than once: combine the rows",IF(N(F256)&lt;0,"More trees removed than exist: check the planting plan","")))))))</f>
        <v/>
      </c>
    </row>
    <row r="257" customFormat="false" ht="15" hidden="false" customHeight="true" outlineLevel="0" collapsed="false">
      <c r="A257" s="7"/>
      <c r="B257" s="8"/>
      <c r="C257" s="9" t="str">
        <f aca="false">IF(A257="","",IFERROR(LEFT(TRIM(A257),FIND(" ",TRIM(A257))-1),TRIM(A257)))</f>
        <v/>
      </c>
      <c r="D257" s="9" t="str">
        <f aca="false">IF(A257="","",IFERROR(VLOOKUP(C257,'Genus–family list'!$A$2:$B$400,2,FALSE()),"not in list"))</f>
        <v/>
      </c>
      <c r="E257" s="10" t="str">
        <f aca="false">IF(A257="","",IF(Results!$C$11=0,0,B257/Results!$C$11))</f>
        <v/>
      </c>
      <c r="F257" s="11" t="str">
        <f aca="false">IF(A257="","",B257+SUMIF('Planting plan'!$A$2:$A$201,A257,'Planting plan'!$B$2:$B$201)-SUMIF('Planting plan'!$A$2:$A$201,A257,'Planting plan'!$C$2:$C$201))</f>
        <v/>
      </c>
      <c r="G257" s="10" t="str">
        <f aca="false">IF(A257="","",IF(Results!$D$11=0,0,F257/Results!$D$11))</f>
        <v/>
      </c>
      <c r="H257" s="10" t="str">
        <f aca="false">IF(A257="","",IF(Results!$D$11=0,0,(SUMIF('Current trees'!$C$2:$C$501,C257,'Current trees'!$F$2:$F$501)+SUMIF('Planting plan'!$E$2:$E$201,C257,'Planting plan'!$H$2:$H$201))/Results!$D$11))</f>
        <v/>
      </c>
      <c r="I257" s="10" t="str">
        <f aca="false">IF(OR(A257="",D257="not in list"),"",IF(Results!$D$11=0,0,(SUMIF('Current trees'!$D$2:$D$501,D257,'Current trees'!$F$2:$F$501)+SUMIF('Planting plan'!$F$2:$F$201,D257,'Planting plan'!$H$2:$H$201))/Results!$D$11))</f>
        <v/>
      </c>
      <c r="J257" s="10" t="str">
        <f aca="false">IF(A257="","",IF(Results!$C$11=0,0,SUMIF('Current trees'!$C$2:$C$501,C257,'Current trees'!$B$2:$B$501)/Results!$C$11))</f>
        <v/>
      </c>
      <c r="K257" s="10" t="str">
        <f aca="false">IF(OR(A257="",D257="not in list"),"",IF(Results!$C$11=0,0,SUMIF('Current trees'!$D$2:$D$501,D257,'Current trees'!$B$2:$B$501)/Results!$C$11))</f>
        <v/>
      </c>
      <c r="L257" s="9" t="str">
        <f aca="false">IF(AND(A257="",B257=""),"",IF(A257="","Species name missing: these trees are not counted",IF(A257&lt;&gt;TRIM(A257),"Extra spaces in the species name: remove them",IF(OR(B257="",AND(B257&lt;&gt;"",IFERROR(OR(NOT(ISNUMBER(B257)),B257&lt;0,B257&lt;&gt;INT(B257)),TRUE()))),"Number of trees must be a whole number, 0 or more",IF(D257="not in list","Genus not in 'Genus–family list': add it",IF(COUNTIF($A$2:$A$501,A257)&gt;1,"Species listed more than once: combine the rows",IF(N(F257)&lt;0,"More trees removed than exist: check the planting plan","")))))))</f>
        <v/>
      </c>
    </row>
    <row r="258" customFormat="false" ht="15" hidden="false" customHeight="true" outlineLevel="0" collapsed="false">
      <c r="A258" s="7"/>
      <c r="B258" s="8"/>
      <c r="C258" s="9" t="str">
        <f aca="false">IF(A258="","",IFERROR(LEFT(TRIM(A258),FIND(" ",TRIM(A258))-1),TRIM(A258)))</f>
        <v/>
      </c>
      <c r="D258" s="9" t="str">
        <f aca="false">IF(A258="","",IFERROR(VLOOKUP(C258,'Genus–family list'!$A$2:$B$400,2,FALSE()),"not in list"))</f>
        <v/>
      </c>
      <c r="E258" s="10" t="str">
        <f aca="false">IF(A258="","",IF(Results!$C$11=0,0,B258/Results!$C$11))</f>
        <v/>
      </c>
      <c r="F258" s="11" t="str">
        <f aca="false">IF(A258="","",B258+SUMIF('Planting plan'!$A$2:$A$201,A258,'Planting plan'!$B$2:$B$201)-SUMIF('Planting plan'!$A$2:$A$201,A258,'Planting plan'!$C$2:$C$201))</f>
        <v/>
      </c>
      <c r="G258" s="10" t="str">
        <f aca="false">IF(A258="","",IF(Results!$D$11=0,0,F258/Results!$D$11))</f>
        <v/>
      </c>
      <c r="H258" s="10" t="str">
        <f aca="false">IF(A258="","",IF(Results!$D$11=0,0,(SUMIF('Current trees'!$C$2:$C$501,C258,'Current trees'!$F$2:$F$501)+SUMIF('Planting plan'!$E$2:$E$201,C258,'Planting plan'!$H$2:$H$201))/Results!$D$11))</f>
        <v/>
      </c>
      <c r="I258" s="10" t="str">
        <f aca="false">IF(OR(A258="",D258="not in list"),"",IF(Results!$D$11=0,0,(SUMIF('Current trees'!$D$2:$D$501,D258,'Current trees'!$F$2:$F$501)+SUMIF('Planting plan'!$F$2:$F$201,D258,'Planting plan'!$H$2:$H$201))/Results!$D$11))</f>
        <v/>
      </c>
      <c r="J258" s="10" t="str">
        <f aca="false">IF(A258="","",IF(Results!$C$11=0,0,SUMIF('Current trees'!$C$2:$C$501,C258,'Current trees'!$B$2:$B$501)/Results!$C$11))</f>
        <v/>
      </c>
      <c r="K258" s="10" t="str">
        <f aca="false">IF(OR(A258="",D258="not in list"),"",IF(Results!$C$11=0,0,SUMIF('Current trees'!$D$2:$D$501,D258,'Current trees'!$B$2:$B$501)/Results!$C$11))</f>
        <v/>
      </c>
      <c r="L258" s="9" t="str">
        <f aca="false">IF(AND(A258="",B258=""),"",IF(A258="","Species name missing: these trees are not counted",IF(A258&lt;&gt;TRIM(A258),"Extra spaces in the species name: remove them",IF(OR(B258="",AND(B258&lt;&gt;"",IFERROR(OR(NOT(ISNUMBER(B258)),B258&lt;0,B258&lt;&gt;INT(B258)),TRUE()))),"Number of trees must be a whole number, 0 or more",IF(D258="not in list","Genus not in 'Genus–family list': add it",IF(COUNTIF($A$2:$A$501,A258)&gt;1,"Species listed more than once: combine the rows",IF(N(F258)&lt;0,"More trees removed than exist: check the planting plan","")))))))</f>
        <v/>
      </c>
    </row>
    <row r="259" customFormat="false" ht="15" hidden="false" customHeight="true" outlineLevel="0" collapsed="false">
      <c r="A259" s="7"/>
      <c r="B259" s="8"/>
      <c r="C259" s="9" t="str">
        <f aca="false">IF(A259="","",IFERROR(LEFT(TRIM(A259),FIND(" ",TRIM(A259))-1),TRIM(A259)))</f>
        <v/>
      </c>
      <c r="D259" s="9" t="str">
        <f aca="false">IF(A259="","",IFERROR(VLOOKUP(C259,'Genus–family list'!$A$2:$B$400,2,FALSE()),"not in list"))</f>
        <v/>
      </c>
      <c r="E259" s="10" t="str">
        <f aca="false">IF(A259="","",IF(Results!$C$11=0,0,B259/Results!$C$11))</f>
        <v/>
      </c>
      <c r="F259" s="11" t="str">
        <f aca="false">IF(A259="","",B259+SUMIF('Planting plan'!$A$2:$A$201,A259,'Planting plan'!$B$2:$B$201)-SUMIF('Planting plan'!$A$2:$A$201,A259,'Planting plan'!$C$2:$C$201))</f>
        <v/>
      </c>
      <c r="G259" s="10" t="str">
        <f aca="false">IF(A259="","",IF(Results!$D$11=0,0,F259/Results!$D$11))</f>
        <v/>
      </c>
      <c r="H259" s="10" t="str">
        <f aca="false">IF(A259="","",IF(Results!$D$11=0,0,(SUMIF('Current trees'!$C$2:$C$501,C259,'Current trees'!$F$2:$F$501)+SUMIF('Planting plan'!$E$2:$E$201,C259,'Planting plan'!$H$2:$H$201))/Results!$D$11))</f>
        <v/>
      </c>
      <c r="I259" s="10" t="str">
        <f aca="false">IF(OR(A259="",D259="not in list"),"",IF(Results!$D$11=0,0,(SUMIF('Current trees'!$D$2:$D$501,D259,'Current trees'!$F$2:$F$501)+SUMIF('Planting plan'!$F$2:$F$201,D259,'Planting plan'!$H$2:$H$201))/Results!$D$11))</f>
        <v/>
      </c>
      <c r="J259" s="10" t="str">
        <f aca="false">IF(A259="","",IF(Results!$C$11=0,0,SUMIF('Current trees'!$C$2:$C$501,C259,'Current trees'!$B$2:$B$501)/Results!$C$11))</f>
        <v/>
      </c>
      <c r="K259" s="10" t="str">
        <f aca="false">IF(OR(A259="",D259="not in list"),"",IF(Results!$C$11=0,0,SUMIF('Current trees'!$D$2:$D$501,D259,'Current trees'!$B$2:$B$501)/Results!$C$11))</f>
        <v/>
      </c>
      <c r="L259" s="9" t="str">
        <f aca="false">IF(AND(A259="",B259=""),"",IF(A259="","Species name missing: these trees are not counted",IF(A259&lt;&gt;TRIM(A259),"Extra spaces in the species name: remove them",IF(OR(B259="",AND(B259&lt;&gt;"",IFERROR(OR(NOT(ISNUMBER(B259)),B259&lt;0,B259&lt;&gt;INT(B259)),TRUE()))),"Number of trees must be a whole number, 0 or more",IF(D259="not in list","Genus not in 'Genus–family list': add it",IF(COUNTIF($A$2:$A$501,A259)&gt;1,"Species listed more than once: combine the rows",IF(N(F259)&lt;0,"More trees removed than exist: check the planting plan","")))))))</f>
        <v/>
      </c>
    </row>
    <row r="260" customFormat="false" ht="15" hidden="false" customHeight="true" outlineLevel="0" collapsed="false">
      <c r="A260" s="7"/>
      <c r="B260" s="8"/>
      <c r="C260" s="9" t="str">
        <f aca="false">IF(A260="","",IFERROR(LEFT(TRIM(A260),FIND(" ",TRIM(A260))-1),TRIM(A260)))</f>
        <v/>
      </c>
      <c r="D260" s="9" t="str">
        <f aca="false">IF(A260="","",IFERROR(VLOOKUP(C260,'Genus–family list'!$A$2:$B$400,2,FALSE()),"not in list"))</f>
        <v/>
      </c>
      <c r="E260" s="10" t="str">
        <f aca="false">IF(A260="","",IF(Results!$C$11=0,0,B260/Results!$C$11))</f>
        <v/>
      </c>
      <c r="F260" s="11" t="str">
        <f aca="false">IF(A260="","",B260+SUMIF('Planting plan'!$A$2:$A$201,A260,'Planting plan'!$B$2:$B$201)-SUMIF('Planting plan'!$A$2:$A$201,A260,'Planting plan'!$C$2:$C$201))</f>
        <v/>
      </c>
      <c r="G260" s="10" t="str">
        <f aca="false">IF(A260="","",IF(Results!$D$11=0,0,F260/Results!$D$11))</f>
        <v/>
      </c>
      <c r="H260" s="10" t="str">
        <f aca="false">IF(A260="","",IF(Results!$D$11=0,0,(SUMIF('Current trees'!$C$2:$C$501,C260,'Current trees'!$F$2:$F$501)+SUMIF('Planting plan'!$E$2:$E$201,C260,'Planting plan'!$H$2:$H$201))/Results!$D$11))</f>
        <v/>
      </c>
      <c r="I260" s="10" t="str">
        <f aca="false">IF(OR(A260="",D260="not in list"),"",IF(Results!$D$11=0,0,(SUMIF('Current trees'!$D$2:$D$501,D260,'Current trees'!$F$2:$F$501)+SUMIF('Planting plan'!$F$2:$F$201,D260,'Planting plan'!$H$2:$H$201))/Results!$D$11))</f>
        <v/>
      </c>
      <c r="J260" s="10" t="str">
        <f aca="false">IF(A260="","",IF(Results!$C$11=0,0,SUMIF('Current trees'!$C$2:$C$501,C260,'Current trees'!$B$2:$B$501)/Results!$C$11))</f>
        <v/>
      </c>
      <c r="K260" s="10" t="str">
        <f aca="false">IF(OR(A260="",D260="not in list"),"",IF(Results!$C$11=0,0,SUMIF('Current trees'!$D$2:$D$501,D260,'Current trees'!$B$2:$B$501)/Results!$C$11))</f>
        <v/>
      </c>
      <c r="L260" s="9" t="str">
        <f aca="false">IF(AND(A260="",B260=""),"",IF(A260="","Species name missing: these trees are not counted",IF(A260&lt;&gt;TRIM(A260),"Extra spaces in the species name: remove them",IF(OR(B260="",AND(B260&lt;&gt;"",IFERROR(OR(NOT(ISNUMBER(B260)),B260&lt;0,B260&lt;&gt;INT(B260)),TRUE()))),"Number of trees must be a whole number, 0 or more",IF(D260="not in list","Genus not in 'Genus–family list': add it",IF(COUNTIF($A$2:$A$501,A260)&gt;1,"Species listed more than once: combine the rows",IF(N(F260)&lt;0,"More trees removed than exist: check the planting plan","")))))))</f>
        <v/>
      </c>
    </row>
    <row r="261" customFormat="false" ht="15" hidden="false" customHeight="true" outlineLevel="0" collapsed="false">
      <c r="A261" s="7"/>
      <c r="B261" s="8"/>
      <c r="C261" s="9" t="str">
        <f aca="false">IF(A261="","",IFERROR(LEFT(TRIM(A261),FIND(" ",TRIM(A261))-1),TRIM(A261)))</f>
        <v/>
      </c>
      <c r="D261" s="9" t="str">
        <f aca="false">IF(A261="","",IFERROR(VLOOKUP(C261,'Genus–family list'!$A$2:$B$400,2,FALSE()),"not in list"))</f>
        <v/>
      </c>
      <c r="E261" s="10" t="str">
        <f aca="false">IF(A261="","",IF(Results!$C$11=0,0,B261/Results!$C$11))</f>
        <v/>
      </c>
      <c r="F261" s="11" t="str">
        <f aca="false">IF(A261="","",B261+SUMIF('Planting plan'!$A$2:$A$201,A261,'Planting plan'!$B$2:$B$201)-SUMIF('Planting plan'!$A$2:$A$201,A261,'Planting plan'!$C$2:$C$201))</f>
        <v/>
      </c>
      <c r="G261" s="10" t="str">
        <f aca="false">IF(A261="","",IF(Results!$D$11=0,0,F261/Results!$D$11))</f>
        <v/>
      </c>
      <c r="H261" s="10" t="str">
        <f aca="false">IF(A261="","",IF(Results!$D$11=0,0,(SUMIF('Current trees'!$C$2:$C$501,C261,'Current trees'!$F$2:$F$501)+SUMIF('Planting plan'!$E$2:$E$201,C261,'Planting plan'!$H$2:$H$201))/Results!$D$11))</f>
        <v/>
      </c>
      <c r="I261" s="10" t="str">
        <f aca="false">IF(OR(A261="",D261="not in list"),"",IF(Results!$D$11=0,0,(SUMIF('Current trees'!$D$2:$D$501,D261,'Current trees'!$F$2:$F$501)+SUMIF('Planting plan'!$F$2:$F$201,D261,'Planting plan'!$H$2:$H$201))/Results!$D$11))</f>
        <v/>
      </c>
      <c r="J261" s="10" t="str">
        <f aca="false">IF(A261="","",IF(Results!$C$11=0,0,SUMIF('Current trees'!$C$2:$C$501,C261,'Current trees'!$B$2:$B$501)/Results!$C$11))</f>
        <v/>
      </c>
      <c r="K261" s="10" t="str">
        <f aca="false">IF(OR(A261="",D261="not in list"),"",IF(Results!$C$11=0,0,SUMIF('Current trees'!$D$2:$D$501,D261,'Current trees'!$B$2:$B$501)/Results!$C$11))</f>
        <v/>
      </c>
      <c r="L261" s="9" t="str">
        <f aca="false">IF(AND(A261="",B261=""),"",IF(A261="","Species name missing: these trees are not counted",IF(A261&lt;&gt;TRIM(A261),"Extra spaces in the species name: remove them",IF(OR(B261="",AND(B261&lt;&gt;"",IFERROR(OR(NOT(ISNUMBER(B261)),B261&lt;0,B261&lt;&gt;INT(B261)),TRUE()))),"Number of trees must be a whole number, 0 or more",IF(D261="not in list","Genus not in 'Genus–family list': add it",IF(COUNTIF($A$2:$A$501,A261)&gt;1,"Species listed more than once: combine the rows",IF(N(F261)&lt;0,"More trees removed than exist: check the planting plan","")))))))</f>
        <v/>
      </c>
    </row>
    <row r="262" customFormat="false" ht="15" hidden="false" customHeight="true" outlineLevel="0" collapsed="false">
      <c r="A262" s="7"/>
      <c r="B262" s="8"/>
      <c r="C262" s="9" t="str">
        <f aca="false">IF(A262="","",IFERROR(LEFT(TRIM(A262),FIND(" ",TRIM(A262))-1),TRIM(A262)))</f>
        <v/>
      </c>
      <c r="D262" s="9" t="str">
        <f aca="false">IF(A262="","",IFERROR(VLOOKUP(C262,'Genus–family list'!$A$2:$B$400,2,FALSE()),"not in list"))</f>
        <v/>
      </c>
      <c r="E262" s="10" t="str">
        <f aca="false">IF(A262="","",IF(Results!$C$11=0,0,B262/Results!$C$11))</f>
        <v/>
      </c>
      <c r="F262" s="11" t="str">
        <f aca="false">IF(A262="","",B262+SUMIF('Planting plan'!$A$2:$A$201,A262,'Planting plan'!$B$2:$B$201)-SUMIF('Planting plan'!$A$2:$A$201,A262,'Planting plan'!$C$2:$C$201))</f>
        <v/>
      </c>
      <c r="G262" s="10" t="str">
        <f aca="false">IF(A262="","",IF(Results!$D$11=0,0,F262/Results!$D$11))</f>
        <v/>
      </c>
      <c r="H262" s="10" t="str">
        <f aca="false">IF(A262="","",IF(Results!$D$11=0,0,(SUMIF('Current trees'!$C$2:$C$501,C262,'Current trees'!$F$2:$F$501)+SUMIF('Planting plan'!$E$2:$E$201,C262,'Planting plan'!$H$2:$H$201))/Results!$D$11))</f>
        <v/>
      </c>
      <c r="I262" s="10" t="str">
        <f aca="false">IF(OR(A262="",D262="not in list"),"",IF(Results!$D$11=0,0,(SUMIF('Current trees'!$D$2:$D$501,D262,'Current trees'!$F$2:$F$501)+SUMIF('Planting plan'!$F$2:$F$201,D262,'Planting plan'!$H$2:$H$201))/Results!$D$11))</f>
        <v/>
      </c>
      <c r="J262" s="10" t="str">
        <f aca="false">IF(A262="","",IF(Results!$C$11=0,0,SUMIF('Current trees'!$C$2:$C$501,C262,'Current trees'!$B$2:$B$501)/Results!$C$11))</f>
        <v/>
      </c>
      <c r="K262" s="10" t="str">
        <f aca="false">IF(OR(A262="",D262="not in list"),"",IF(Results!$C$11=0,0,SUMIF('Current trees'!$D$2:$D$501,D262,'Current trees'!$B$2:$B$501)/Results!$C$11))</f>
        <v/>
      </c>
      <c r="L262" s="9" t="str">
        <f aca="false">IF(AND(A262="",B262=""),"",IF(A262="","Species name missing: these trees are not counted",IF(A262&lt;&gt;TRIM(A262),"Extra spaces in the species name: remove them",IF(OR(B262="",AND(B262&lt;&gt;"",IFERROR(OR(NOT(ISNUMBER(B262)),B262&lt;0,B262&lt;&gt;INT(B262)),TRUE()))),"Number of trees must be a whole number, 0 or more",IF(D262="not in list","Genus not in 'Genus–family list': add it",IF(COUNTIF($A$2:$A$501,A262)&gt;1,"Species listed more than once: combine the rows",IF(N(F262)&lt;0,"More trees removed than exist: check the planting plan","")))))))</f>
        <v/>
      </c>
    </row>
    <row r="263" customFormat="false" ht="15" hidden="false" customHeight="true" outlineLevel="0" collapsed="false">
      <c r="A263" s="7"/>
      <c r="B263" s="8"/>
      <c r="C263" s="9" t="str">
        <f aca="false">IF(A263="","",IFERROR(LEFT(TRIM(A263),FIND(" ",TRIM(A263))-1),TRIM(A263)))</f>
        <v/>
      </c>
      <c r="D263" s="9" t="str">
        <f aca="false">IF(A263="","",IFERROR(VLOOKUP(C263,'Genus–family list'!$A$2:$B$400,2,FALSE()),"not in list"))</f>
        <v/>
      </c>
      <c r="E263" s="10" t="str">
        <f aca="false">IF(A263="","",IF(Results!$C$11=0,0,B263/Results!$C$11))</f>
        <v/>
      </c>
      <c r="F263" s="11" t="str">
        <f aca="false">IF(A263="","",B263+SUMIF('Planting plan'!$A$2:$A$201,A263,'Planting plan'!$B$2:$B$201)-SUMIF('Planting plan'!$A$2:$A$201,A263,'Planting plan'!$C$2:$C$201))</f>
        <v/>
      </c>
      <c r="G263" s="10" t="str">
        <f aca="false">IF(A263="","",IF(Results!$D$11=0,0,F263/Results!$D$11))</f>
        <v/>
      </c>
      <c r="H263" s="10" t="str">
        <f aca="false">IF(A263="","",IF(Results!$D$11=0,0,(SUMIF('Current trees'!$C$2:$C$501,C263,'Current trees'!$F$2:$F$501)+SUMIF('Planting plan'!$E$2:$E$201,C263,'Planting plan'!$H$2:$H$201))/Results!$D$11))</f>
        <v/>
      </c>
      <c r="I263" s="10" t="str">
        <f aca="false">IF(OR(A263="",D263="not in list"),"",IF(Results!$D$11=0,0,(SUMIF('Current trees'!$D$2:$D$501,D263,'Current trees'!$F$2:$F$501)+SUMIF('Planting plan'!$F$2:$F$201,D263,'Planting plan'!$H$2:$H$201))/Results!$D$11))</f>
        <v/>
      </c>
      <c r="J263" s="10" t="str">
        <f aca="false">IF(A263="","",IF(Results!$C$11=0,0,SUMIF('Current trees'!$C$2:$C$501,C263,'Current trees'!$B$2:$B$501)/Results!$C$11))</f>
        <v/>
      </c>
      <c r="K263" s="10" t="str">
        <f aca="false">IF(OR(A263="",D263="not in list"),"",IF(Results!$C$11=0,0,SUMIF('Current trees'!$D$2:$D$501,D263,'Current trees'!$B$2:$B$501)/Results!$C$11))</f>
        <v/>
      </c>
      <c r="L263" s="9" t="str">
        <f aca="false">IF(AND(A263="",B263=""),"",IF(A263="","Species name missing: these trees are not counted",IF(A263&lt;&gt;TRIM(A263),"Extra spaces in the species name: remove them",IF(OR(B263="",AND(B263&lt;&gt;"",IFERROR(OR(NOT(ISNUMBER(B263)),B263&lt;0,B263&lt;&gt;INT(B263)),TRUE()))),"Number of trees must be a whole number, 0 or more",IF(D263="not in list","Genus not in 'Genus–family list': add it",IF(COUNTIF($A$2:$A$501,A263)&gt;1,"Species listed more than once: combine the rows",IF(N(F263)&lt;0,"More trees removed than exist: check the planting plan","")))))))</f>
        <v/>
      </c>
    </row>
    <row r="264" customFormat="false" ht="15" hidden="false" customHeight="true" outlineLevel="0" collapsed="false">
      <c r="A264" s="7"/>
      <c r="B264" s="8"/>
      <c r="C264" s="9" t="str">
        <f aca="false">IF(A264="","",IFERROR(LEFT(TRIM(A264),FIND(" ",TRIM(A264))-1),TRIM(A264)))</f>
        <v/>
      </c>
      <c r="D264" s="9" t="str">
        <f aca="false">IF(A264="","",IFERROR(VLOOKUP(C264,'Genus–family list'!$A$2:$B$400,2,FALSE()),"not in list"))</f>
        <v/>
      </c>
      <c r="E264" s="10" t="str">
        <f aca="false">IF(A264="","",IF(Results!$C$11=0,0,B264/Results!$C$11))</f>
        <v/>
      </c>
      <c r="F264" s="11" t="str">
        <f aca="false">IF(A264="","",B264+SUMIF('Planting plan'!$A$2:$A$201,A264,'Planting plan'!$B$2:$B$201)-SUMIF('Planting plan'!$A$2:$A$201,A264,'Planting plan'!$C$2:$C$201))</f>
        <v/>
      </c>
      <c r="G264" s="10" t="str">
        <f aca="false">IF(A264="","",IF(Results!$D$11=0,0,F264/Results!$D$11))</f>
        <v/>
      </c>
      <c r="H264" s="10" t="str">
        <f aca="false">IF(A264="","",IF(Results!$D$11=0,0,(SUMIF('Current trees'!$C$2:$C$501,C264,'Current trees'!$F$2:$F$501)+SUMIF('Planting plan'!$E$2:$E$201,C264,'Planting plan'!$H$2:$H$201))/Results!$D$11))</f>
        <v/>
      </c>
      <c r="I264" s="10" t="str">
        <f aca="false">IF(OR(A264="",D264="not in list"),"",IF(Results!$D$11=0,0,(SUMIF('Current trees'!$D$2:$D$501,D264,'Current trees'!$F$2:$F$501)+SUMIF('Planting plan'!$F$2:$F$201,D264,'Planting plan'!$H$2:$H$201))/Results!$D$11))</f>
        <v/>
      </c>
      <c r="J264" s="10" t="str">
        <f aca="false">IF(A264="","",IF(Results!$C$11=0,0,SUMIF('Current trees'!$C$2:$C$501,C264,'Current trees'!$B$2:$B$501)/Results!$C$11))</f>
        <v/>
      </c>
      <c r="K264" s="10" t="str">
        <f aca="false">IF(OR(A264="",D264="not in list"),"",IF(Results!$C$11=0,0,SUMIF('Current trees'!$D$2:$D$501,D264,'Current trees'!$B$2:$B$501)/Results!$C$11))</f>
        <v/>
      </c>
      <c r="L264" s="9" t="str">
        <f aca="false">IF(AND(A264="",B264=""),"",IF(A264="","Species name missing: these trees are not counted",IF(A264&lt;&gt;TRIM(A264),"Extra spaces in the species name: remove them",IF(OR(B264="",AND(B264&lt;&gt;"",IFERROR(OR(NOT(ISNUMBER(B264)),B264&lt;0,B264&lt;&gt;INT(B264)),TRUE()))),"Number of trees must be a whole number, 0 or more",IF(D264="not in list","Genus not in 'Genus–family list': add it",IF(COUNTIF($A$2:$A$501,A264)&gt;1,"Species listed more than once: combine the rows",IF(N(F264)&lt;0,"More trees removed than exist: check the planting plan","")))))))</f>
        <v/>
      </c>
    </row>
    <row r="265" customFormat="false" ht="15" hidden="false" customHeight="true" outlineLevel="0" collapsed="false">
      <c r="A265" s="7"/>
      <c r="B265" s="8"/>
      <c r="C265" s="9" t="str">
        <f aca="false">IF(A265="","",IFERROR(LEFT(TRIM(A265),FIND(" ",TRIM(A265))-1),TRIM(A265)))</f>
        <v/>
      </c>
      <c r="D265" s="9" t="str">
        <f aca="false">IF(A265="","",IFERROR(VLOOKUP(C265,'Genus–family list'!$A$2:$B$400,2,FALSE()),"not in list"))</f>
        <v/>
      </c>
      <c r="E265" s="10" t="str">
        <f aca="false">IF(A265="","",IF(Results!$C$11=0,0,B265/Results!$C$11))</f>
        <v/>
      </c>
      <c r="F265" s="11" t="str">
        <f aca="false">IF(A265="","",B265+SUMIF('Planting plan'!$A$2:$A$201,A265,'Planting plan'!$B$2:$B$201)-SUMIF('Planting plan'!$A$2:$A$201,A265,'Planting plan'!$C$2:$C$201))</f>
        <v/>
      </c>
      <c r="G265" s="10" t="str">
        <f aca="false">IF(A265="","",IF(Results!$D$11=0,0,F265/Results!$D$11))</f>
        <v/>
      </c>
      <c r="H265" s="10" t="str">
        <f aca="false">IF(A265="","",IF(Results!$D$11=0,0,(SUMIF('Current trees'!$C$2:$C$501,C265,'Current trees'!$F$2:$F$501)+SUMIF('Planting plan'!$E$2:$E$201,C265,'Planting plan'!$H$2:$H$201))/Results!$D$11))</f>
        <v/>
      </c>
      <c r="I265" s="10" t="str">
        <f aca="false">IF(OR(A265="",D265="not in list"),"",IF(Results!$D$11=0,0,(SUMIF('Current trees'!$D$2:$D$501,D265,'Current trees'!$F$2:$F$501)+SUMIF('Planting plan'!$F$2:$F$201,D265,'Planting plan'!$H$2:$H$201))/Results!$D$11))</f>
        <v/>
      </c>
      <c r="J265" s="10" t="str">
        <f aca="false">IF(A265="","",IF(Results!$C$11=0,0,SUMIF('Current trees'!$C$2:$C$501,C265,'Current trees'!$B$2:$B$501)/Results!$C$11))</f>
        <v/>
      </c>
      <c r="K265" s="10" t="str">
        <f aca="false">IF(OR(A265="",D265="not in list"),"",IF(Results!$C$11=0,0,SUMIF('Current trees'!$D$2:$D$501,D265,'Current trees'!$B$2:$B$501)/Results!$C$11))</f>
        <v/>
      </c>
      <c r="L265" s="9" t="str">
        <f aca="false">IF(AND(A265="",B265=""),"",IF(A265="","Species name missing: these trees are not counted",IF(A265&lt;&gt;TRIM(A265),"Extra spaces in the species name: remove them",IF(OR(B265="",AND(B265&lt;&gt;"",IFERROR(OR(NOT(ISNUMBER(B265)),B265&lt;0,B265&lt;&gt;INT(B265)),TRUE()))),"Number of trees must be a whole number, 0 or more",IF(D265="not in list","Genus not in 'Genus–family list': add it",IF(COUNTIF($A$2:$A$501,A265)&gt;1,"Species listed more than once: combine the rows",IF(N(F265)&lt;0,"More trees removed than exist: check the planting plan","")))))))</f>
        <v/>
      </c>
    </row>
    <row r="266" customFormat="false" ht="15" hidden="false" customHeight="true" outlineLevel="0" collapsed="false">
      <c r="A266" s="7"/>
      <c r="B266" s="8"/>
      <c r="C266" s="9" t="str">
        <f aca="false">IF(A266="","",IFERROR(LEFT(TRIM(A266),FIND(" ",TRIM(A266))-1),TRIM(A266)))</f>
        <v/>
      </c>
      <c r="D266" s="9" t="str">
        <f aca="false">IF(A266="","",IFERROR(VLOOKUP(C266,'Genus–family list'!$A$2:$B$400,2,FALSE()),"not in list"))</f>
        <v/>
      </c>
      <c r="E266" s="10" t="str">
        <f aca="false">IF(A266="","",IF(Results!$C$11=0,0,B266/Results!$C$11))</f>
        <v/>
      </c>
      <c r="F266" s="11" t="str">
        <f aca="false">IF(A266="","",B266+SUMIF('Planting plan'!$A$2:$A$201,A266,'Planting plan'!$B$2:$B$201)-SUMIF('Planting plan'!$A$2:$A$201,A266,'Planting plan'!$C$2:$C$201))</f>
        <v/>
      </c>
      <c r="G266" s="10" t="str">
        <f aca="false">IF(A266="","",IF(Results!$D$11=0,0,F266/Results!$D$11))</f>
        <v/>
      </c>
      <c r="H266" s="10" t="str">
        <f aca="false">IF(A266="","",IF(Results!$D$11=0,0,(SUMIF('Current trees'!$C$2:$C$501,C266,'Current trees'!$F$2:$F$501)+SUMIF('Planting plan'!$E$2:$E$201,C266,'Planting plan'!$H$2:$H$201))/Results!$D$11))</f>
        <v/>
      </c>
      <c r="I266" s="10" t="str">
        <f aca="false">IF(OR(A266="",D266="not in list"),"",IF(Results!$D$11=0,0,(SUMIF('Current trees'!$D$2:$D$501,D266,'Current trees'!$F$2:$F$501)+SUMIF('Planting plan'!$F$2:$F$201,D266,'Planting plan'!$H$2:$H$201))/Results!$D$11))</f>
        <v/>
      </c>
      <c r="J266" s="10" t="str">
        <f aca="false">IF(A266="","",IF(Results!$C$11=0,0,SUMIF('Current trees'!$C$2:$C$501,C266,'Current trees'!$B$2:$B$501)/Results!$C$11))</f>
        <v/>
      </c>
      <c r="K266" s="10" t="str">
        <f aca="false">IF(OR(A266="",D266="not in list"),"",IF(Results!$C$11=0,0,SUMIF('Current trees'!$D$2:$D$501,D266,'Current trees'!$B$2:$B$501)/Results!$C$11))</f>
        <v/>
      </c>
      <c r="L266" s="9" t="str">
        <f aca="false">IF(AND(A266="",B266=""),"",IF(A266="","Species name missing: these trees are not counted",IF(A266&lt;&gt;TRIM(A266),"Extra spaces in the species name: remove them",IF(OR(B266="",AND(B266&lt;&gt;"",IFERROR(OR(NOT(ISNUMBER(B266)),B266&lt;0,B266&lt;&gt;INT(B266)),TRUE()))),"Number of trees must be a whole number, 0 or more",IF(D266="not in list","Genus not in 'Genus–family list': add it",IF(COUNTIF($A$2:$A$501,A266)&gt;1,"Species listed more than once: combine the rows",IF(N(F266)&lt;0,"More trees removed than exist: check the planting plan","")))))))</f>
        <v/>
      </c>
    </row>
    <row r="267" customFormat="false" ht="15" hidden="false" customHeight="true" outlineLevel="0" collapsed="false">
      <c r="A267" s="7"/>
      <c r="B267" s="8"/>
      <c r="C267" s="9" t="str">
        <f aca="false">IF(A267="","",IFERROR(LEFT(TRIM(A267),FIND(" ",TRIM(A267))-1),TRIM(A267)))</f>
        <v/>
      </c>
      <c r="D267" s="9" t="str">
        <f aca="false">IF(A267="","",IFERROR(VLOOKUP(C267,'Genus–family list'!$A$2:$B$400,2,FALSE()),"not in list"))</f>
        <v/>
      </c>
      <c r="E267" s="10" t="str">
        <f aca="false">IF(A267="","",IF(Results!$C$11=0,0,B267/Results!$C$11))</f>
        <v/>
      </c>
      <c r="F267" s="11" t="str">
        <f aca="false">IF(A267="","",B267+SUMIF('Planting plan'!$A$2:$A$201,A267,'Planting plan'!$B$2:$B$201)-SUMIF('Planting plan'!$A$2:$A$201,A267,'Planting plan'!$C$2:$C$201))</f>
        <v/>
      </c>
      <c r="G267" s="10" t="str">
        <f aca="false">IF(A267="","",IF(Results!$D$11=0,0,F267/Results!$D$11))</f>
        <v/>
      </c>
      <c r="H267" s="10" t="str">
        <f aca="false">IF(A267="","",IF(Results!$D$11=0,0,(SUMIF('Current trees'!$C$2:$C$501,C267,'Current trees'!$F$2:$F$501)+SUMIF('Planting plan'!$E$2:$E$201,C267,'Planting plan'!$H$2:$H$201))/Results!$D$11))</f>
        <v/>
      </c>
      <c r="I267" s="10" t="str">
        <f aca="false">IF(OR(A267="",D267="not in list"),"",IF(Results!$D$11=0,0,(SUMIF('Current trees'!$D$2:$D$501,D267,'Current trees'!$F$2:$F$501)+SUMIF('Planting plan'!$F$2:$F$201,D267,'Planting plan'!$H$2:$H$201))/Results!$D$11))</f>
        <v/>
      </c>
      <c r="J267" s="10" t="str">
        <f aca="false">IF(A267="","",IF(Results!$C$11=0,0,SUMIF('Current trees'!$C$2:$C$501,C267,'Current trees'!$B$2:$B$501)/Results!$C$11))</f>
        <v/>
      </c>
      <c r="K267" s="10" t="str">
        <f aca="false">IF(OR(A267="",D267="not in list"),"",IF(Results!$C$11=0,0,SUMIF('Current trees'!$D$2:$D$501,D267,'Current trees'!$B$2:$B$501)/Results!$C$11))</f>
        <v/>
      </c>
      <c r="L267" s="9" t="str">
        <f aca="false">IF(AND(A267="",B267=""),"",IF(A267="","Species name missing: these trees are not counted",IF(A267&lt;&gt;TRIM(A267),"Extra spaces in the species name: remove them",IF(OR(B267="",AND(B267&lt;&gt;"",IFERROR(OR(NOT(ISNUMBER(B267)),B267&lt;0,B267&lt;&gt;INT(B267)),TRUE()))),"Number of trees must be a whole number, 0 or more",IF(D267="not in list","Genus not in 'Genus–family list': add it",IF(COUNTIF($A$2:$A$501,A267)&gt;1,"Species listed more than once: combine the rows",IF(N(F267)&lt;0,"More trees removed than exist: check the planting plan","")))))))</f>
        <v/>
      </c>
    </row>
    <row r="268" customFormat="false" ht="15" hidden="false" customHeight="true" outlineLevel="0" collapsed="false">
      <c r="A268" s="7"/>
      <c r="B268" s="8"/>
      <c r="C268" s="9" t="str">
        <f aca="false">IF(A268="","",IFERROR(LEFT(TRIM(A268),FIND(" ",TRIM(A268))-1),TRIM(A268)))</f>
        <v/>
      </c>
      <c r="D268" s="9" t="str">
        <f aca="false">IF(A268="","",IFERROR(VLOOKUP(C268,'Genus–family list'!$A$2:$B$400,2,FALSE()),"not in list"))</f>
        <v/>
      </c>
      <c r="E268" s="10" t="str">
        <f aca="false">IF(A268="","",IF(Results!$C$11=0,0,B268/Results!$C$11))</f>
        <v/>
      </c>
      <c r="F268" s="11" t="str">
        <f aca="false">IF(A268="","",B268+SUMIF('Planting plan'!$A$2:$A$201,A268,'Planting plan'!$B$2:$B$201)-SUMIF('Planting plan'!$A$2:$A$201,A268,'Planting plan'!$C$2:$C$201))</f>
        <v/>
      </c>
      <c r="G268" s="10" t="str">
        <f aca="false">IF(A268="","",IF(Results!$D$11=0,0,F268/Results!$D$11))</f>
        <v/>
      </c>
      <c r="H268" s="10" t="str">
        <f aca="false">IF(A268="","",IF(Results!$D$11=0,0,(SUMIF('Current trees'!$C$2:$C$501,C268,'Current trees'!$F$2:$F$501)+SUMIF('Planting plan'!$E$2:$E$201,C268,'Planting plan'!$H$2:$H$201))/Results!$D$11))</f>
        <v/>
      </c>
      <c r="I268" s="10" t="str">
        <f aca="false">IF(OR(A268="",D268="not in list"),"",IF(Results!$D$11=0,0,(SUMIF('Current trees'!$D$2:$D$501,D268,'Current trees'!$F$2:$F$501)+SUMIF('Planting plan'!$F$2:$F$201,D268,'Planting plan'!$H$2:$H$201))/Results!$D$11))</f>
        <v/>
      </c>
      <c r="J268" s="10" t="str">
        <f aca="false">IF(A268="","",IF(Results!$C$11=0,0,SUMIF('Current trees'!$C$2:$C$501,C268,'Current trees'!$B$2:$B$501)/Results!$C$11))</f>
        <v/>
      </c>
      <c r="K268" s="10" t="str">
        <f aca="false">IF(OR(A268="",D268="not in list"),"",IF(Results!$C$11=0,0,SUMIF('Current trees'!$D$2:$D$501,D268,'Current trees'!$B$2:$B$501)/Results!$C$11))</f>
        <v/>
      </c>
      <c r="L268" s="9" t="str">
        <f aca="false">IF(AND(A268="",B268=""),"",IF(A268="","Species name missing: these trees are not counted",IF(A268&lt;&gt;TRIM(A268),"Extra spaces in the species name: remove them",IF(OR(B268="",AND(B268&lt;&gt;"",IFERROR(OR(NOT(ISNUMBER(B268)),B268&lt;0,B268&lt;&gt;INT(B268)),TRUE()))),"Number of trees must be a whole number, 0 or more",IF(D268="not in list","Genus not in 'Genus–family list': add it",IF(COUNTIF($A$2:$A$501,A268)&gt;1,"Species listed more than once: combine the rows",IF(N(F268)&lt;0,"More trees removed than exist: check the planting plan","")))))))</f>
        <v/>
      </c>
    </row>
    <row r="269" customFormat="false" ht="15" hidden="false" customHeight="true" outlineLevel="0" collapsed="false">
      <c r="A269" s="7"/>
      <c r="B269" s="8"/>
      <c r="C269" s="9" t="str">
        <f aca="false">IF(A269="","",IFERROR(LEFT(TRIM(A269),FIND(" ",TRIM(A269))-1),TRIM(A269)))</f>
        <v/>
      </c>
      <c r="D269" s="9" t="str">
        <f aca="false">IF(A269="","",IFERROR(VLOOKUP(C269,'Genus–family list'!$A$2:$B$400,2,FALSE()),"not in list"))</f>
        <v/>
      </c>
      <c r="E269" s="10" t="str">
        <f aca="false">IF(A269="","",IF(Results!$C$11=0,0,B269/Results!$C$11))</f>
        <v/>
      </c>
      <c r="F269" s="11" t="str">
        <f aca="false">IF(A269="","",B269+SUMIF('Planting plan'!$A$2:$A$201,A269,'Planting plan'!$B$2:$B$201)-SUMIF('Planting plan'!$A$2:$A$201,A269,'Planting plan'!$C$2:$C$201))</f>
        <v/>
      </c>
      <c r="G269" s="10" t="str">
        <f aca="false">IF(A269="","",IF(Results!$D$11=0,0,F269/Results!$D$11))</f>
        <v/>
      </c>
      <c r="H269" s="10" t="str">
        <f aca="false">IF(A269="","",IF(Results!$D$11=0,0,(SUMIF('Current trees'!$C$2:$C$501,C269,'Current trees'!$F$2:$F$501)+SUMIF('Planting plan'!$E$2:$E$201,C269,'Planting plan'!$H$2:$H$201))/Results!$D$11))</f>
        <v/>
      </c>
      <c r="I269" s="10" t="str">
        <f aca="false">IF(OR(A269="",D269="not in list"),"",IF(Results!$D$11=0,0,(SUMIF('Current trees'!$D$2:$D$501,D269,'Current trees'!$F$2:$F$501)+SUMIF('Planting plan'!$F$2:$F$201,D269,'Planting plan'!$H$2:$H$201))/Results!$D$11))</f>
        <v/>
      </c>
      <c r="J269" s="10" t="str">
        <f aca="false">IF(A269="","",IF(Results!$C$11=0,0,SUMIF('Current trees'!$C$2:$C$501,C269,'Current trees'!$B$2:$B$501)/Results!$C$11))</f>
        <v/>
      </c>
      <c r="K269" s="10" t="str">
        <f aca="false">IF(OR(A269="",D269="not in list"),"",IF(Results!$C$11=0,0,SUMIF('Current trees'!$D$2:$D$501,D269,'Current trees'!$B$2:$B$501)/Results!$C$11))</f>
        <v/>
      </c>
      <c r="L269" s="9" t="str">
        <f aca="false">IF(AND(A269="",B269=""),"",IF(A269="","Species name missing: these trees are not counted",IF(A269&lt;&gt;TRIM(A269),"Extra spaces in the species name: remove them",IF(OR(B269="",AND(B269&lt;&gt;"",IFERROR(OR(NOT(ISNUMBER(B269)),B269&lt;0,B269&lt;&gt;INT(B269)),TRUE()))),"Number of trees must be a whole number, 0 or more",IF(D269="not in list","Genus not in 'Genus–family list': add it",IF(COUNTIF($A$2:$A$501,A269)&gt;1,"Species listed more than once: combine the rows",IF(N(F269)&lt;0,"More trees removed than exist: check the planting plan","")))))))</f>
        <v/>
      </c>
    </row>
    <row r="270" customFormat="false" ht="15" hidden="false" customHeight="true" outlineLevel="0" collapsed="false">
      <c r="A270" s="7"/>
      <c r="B270" s="8"/>
      <c r="C270" s="9" t="str">
        <f aca="false">IF(A270="","",IFERROR(LEFT(TRIM(A270),FIND(" ",TRIM(A270))-1),TRIM(A270)))</f>
        <v/>
      </c>
      <c r="D270" s="9" t="str">
        <f aca="false">IF(A270="","",IFERROR(VLOOKUP(C270,'Genus–family list'!$A$2:$B$400,2,FALSE()),"not in list"))</f>
        <v/>
      </c>
      <c r="E270" s="10" t="str">
        <f aca="false">IF(A270="","",IF(Results!$C$11=0,0,B270/Results!$C$11))</f>
        <v/>
      </c>
      <c r="F270" s="11" t="str">
        <f aca="false">IF(A270="","",B270+SUMIF('Planting plan'!$A$2:$A$201,A270,'Planting plan'!$B$2:$B$201)-SUMIF('Planting plan'!$A$2:$A$201,A270,'Planting plan'!$C$2:$C$201))</f>
        <v/>
      </c>
      <c r="G270" s="10" t="str">
        <f aca="false">IF(A270="","",IF(Results!$D$11=0,0,F270/Results!$D$11))</f>
        <v/>
      </c>
      <c r="H270" s="10" t="str">
        <f aca="false">IF(A270="","",IF(Results!$D$11=0,0,(SUMIF('Current trees'!$C$2:$C$501,C270,'Current trees'!$F$2:$F$501)+SUMIF('Planting plan'!$E$2:$E$201,C270,'Planting plan'!$H$2:$H$201))/Results!$D$11))</f>
        <v/>
      </c>
      <c r="I270" s="10" t="str">
        <f aca="false">IF(OR(A270="",D270="not in list"),"",IF(Results!$D$11=0,0,(SUMIF('Current trees'!$D$2:$D$501,D270,'Current trees'!$F$2:$F$501)+SUMIF('Planting plan'!$F$2:$F$201,D270,'Planting plan'!$H$2:$H$201))/Results!$D$11))</f>
        <v/>
      </c>
      <c r="J270" s="10" t="str">
        <f aca="false">IF(A270="","",IF(Results!$C$11=0,0,SUMIF('Current trees'!$C$2:$C$501,C270,'Current trees'!$B$2:$B$501)/Results!$C$11))</f>
        <v/>
      </c>
      <c r="K270" s="10" t="str">
        <f aca="false">IF(OR(A270="",D270="not in list"),"",IF(Results!$C$11=0,0,SUMIF('Current trees'!$D$2:$D$501,D270,'Current trees'!$B$2:$B$501)/Results!$C$11))</f>
        <v/>
      </c>
      <c r="L270" s="9" t="str">
        <f aca="false">IF(AND(A270="",B270=""),"",IF(A270="","Species name missing: these trees are not counted",IF(A270&lt;&gt;TRIM(A270),"Extra spaces in the species name: remove them",IF(OR(B270="",AND(B270&lt;&gt;"",IFERROR(OR(NOT(ISNUMBER(B270)),B270&lt;0,B270&lt;&gt;INT(B270)),TRUE()))),"Number of trees must be a whole number, 0 or more",IF(D270="not in list","Genus not in 'Genus–family list': add it",IF(COUNTIF($A$2:$A$501,A270)&gt;1,"Species listed more than once: combine the rows",IF(N(F270)&lt;0,"More trees removed than exist: check the planting plan","")))))))</f>
        <v/>
      </c>
    </row>
    <row r="271" customFormat="false" ht="15" hidden="false" customHeight="true" outlineLevel="0" collapsed="false">
      <c r="A271" s="7"/>
      <c r="B271" s="8"/>
      <c r="C271" s="9" t="str">
        <f aca="false">IF(A271="","",IFERROR(LEFT(TRIM(A271),FIND(" ",TRIM(A271))-1),TRIM(A271)))</f>
        <v/>
      </c>
      <c r="D271" s="9" t="str">
        <f aca="false">IF(A271="","",IFERROR(VLOOKUP(C271,'Genus–family list'!$A$2:$B$400,2,FALSE()),"not in list"))</f>
        <v/>
      </c>
      <c r="E271" s="10" t="str">
        <f aca="false">IF(A271="","",IF(Results!$C$11=0,0,B271/Results!$C$11))</f>
        <v/>
      </c>
      <c r="F271" s="11" t="str">
        <f aca="false">IF(A271="","",B271+SUMIF('Planting plan'!$A$2:$A$201,A271,'Planting plan'!$B$2:$B$201)-SUMIF('Planting plan'!$A$2:$A$201,A271,'Planting plan'!$C$2:$C$201))</f>
        <v/>
      </c>
      <c r="G271" s="10" t="str">
        <f aca="false">IF(A271="","",IF(Results!$D$11=0,0,F271/Results!$D$11))</f>
        <v/>
      </c>
      <c r="H271" s="10" t="str">
        <f aca="false">IF(A271="","",IF(Results!$D$11=0,0,(SUMIF('Current trees'!$C$2:$C$501,C271,'Current trees'!$F$2:$F$501)+SUMIF('Planting plan'!$E$2:$E$201,C271,'Planting plan'!$H$2:$H$201))/Results!$D$11))</f>
        <v/>
      </c>
      <c r="I271" s="10" t="str">
        <f aca="false">IF(OR(A271="",D271="not in list"),"",IF(Results!$D$11=0,0,(SUMIF('Current trees'!$D$2:$D$501,D271,'Current trees'!$F$2:$F$501)+SUMIF('Planting plan'!$F$2:$F$201,D271,'Planting plan'!$H$2:$H$201))/Results!$D$11))</f>
        <v/>
      </c>
      <c r="J271" s="10" t="str">
        <f aca="false">IF(A271="","",IF(Results!$C$11=0,0,SUMIF('Current trees'!$C$2:$C$501,C271,'Current trees'!$B$2:$B$501)/Results!$C$11))</f>
        <v/>
      </c>
      <c r="K271" s="10" t="str">
        <f aca="false">IF(OR(A271="",D271="not in list"),"",IF(Results!$C$11=0,0,SUMIF('Current trees'!$D$2:$D$501,D271,'Current trees'!$B$2:$B$501)/Results!$C$11))</f>
        <v/>
      </c>
      <c r="L271" s="9" t="str">
        <f aca="false">IF(AND(A271="",B271=""),"",IF(A271="","Species name missing: these trees are not counted",IF(A271&lt;&gt;TRIM(A271),"Extra spaces in the species name: remove them",IF(OR(B271="",AND(B271&lt;&gt;"",IFERROR(OR(NOT(ISNUMBER(B271)),B271&lt;0,B271&lt;&gt;INT(B271)),TRUE()))),"Number of trees must be a whole number, 0 or more",IF(D271="not in list","Genus not in 'Genus–family list': add it",IF(COUNTIF($A$2:$A$501,A271)&gt;1,"Species listed more than once: combine the rows",IF(N(F271)&lt;0,"More trees removed than exist: check the planting plan","")))))))</f>
        <v/>
      </c>
    </row>
    <row r="272" customFormat="false" ht="15" hidden="false" customHeight="true" outlineLevel="0" collapsed="false">
      <c r="A272" s="7"/>
      <c r="B272" s="8"/>
      <c r="C272" s="9" t="str">
        <f aca="false">IF(A272="","",IFERROR(LEFT(TRIM(A272),FIND(" ",TRIM(A272))-1),TRIM(A272)))</f>
        <v/>
      </c>
      <c r="D272" s="9" t="str">
        <f aca="false">IF(A272="","",IFERROR(VLOOKUP(C272,'Genus–family list'!$A$2:$B$400,2,FALSE()),"not in list"))</f>
        <v/>
      </c>
      <c r="E272" s="10" t="str">
        <f aca="false">IF(A272="","",IF(Results!$C$11=0,0,B272/Results!$C$11))</f>
        <v/>
      </c>
      <c r="F272" s="11" t="str">
        <f aca="false">IF(A272="","",B272+SUMIF('Planting plan'!$A$2:$A$201,A272,'Planting plan'!$B$2:$B$201)-SUMIF('Planting plan'!$A$2:$A$201,A272,'Planting plan'!$C$2:$C$201))</f>
        <v/>
      </c>
      <c r="G272" s="10" t="str">
        <f aca="false">IF(A272="","",IF(Results!$D$11=0,0,F272/Results!$D$11))</f>
        <v/>
      </c>
      <c r="H272" s="10" t="str">
        <f aca="false">IF(A272="","",IF(Results!$D$11=0,0,(SUMIF('Current trees'!$C$2:$C$501,C272,'Current trees'!$F$2:$F$501)+SUMIF('Planting plan'!$E$2:$E$201,C272,'Planting plan'!$H$2:$H$201))/Results!$D$11))</f>
        <v/>
      </c>
      <c r="I272" s="10" t="str">
        <f aca="false">IF(OR(A272="",D272="not in list"),"",IF(Results!$D$11=0,0,(SUMIF('Current trees'!$D$2:$D$501,D272,'Current trees'!$F$2:$F$501)+SUMIF('Planting plan'!$F$2:$F$201,D272,'Planting plan'!$H$2:$H$201))/Results!$D$11))</f>
        <v/>
      </c>
      <c r="J272" s="10" t="str">
        <f aca="false">IF(A272="","",IF(Results!$C$11=0,0,SUMIF('Current trees'!$C$2:$C$501,C272,'Current trees'!$B$2:$B$501)/Results!$C$11))</f>
        <v/>
      </c>
      <c r="K272" s="10" t="str">
        <f aca="false">IF(OR(A272="",D272="not in list"),"",IF(Results!$C$11=0,0,SUMIF('Current trees'!$D$2:$D$501,D272,'Current trees'!$B$2:$B$501)/Results!$C$11))</f>
        <v/>
      </c>
      <c r="L272" s="9" t="str">
        <f aca="false">IF(AND(A272="",B272=""),"",IF(A272="","Species name missing: these trees are not counted",IF(A272&lt;&gt;TRIM(A272),"Extra spaces in the species name: remove them",IF(OR(B272="",AND(B272&lt;&gt;"",IFERROR(OR(NOT(ISNUMBER(B272)),B272&lt;0,B272&lt;&gt;INT(B272)),TRUE()))),"Number of trees must be a whole number, 0 or more",IF(D272="not in list","Genus not in 'Genus–family list': add it",IF(COUNTIF($A$2:$A$501,A272)&gt;1,"Species listed more than once: combine the rows",IF(N(F272)&lt;0,"More trees removed than exist: check the planting plan","")))))))</f>
        <v/>
      </c>
    </row>
    <row r="273" customFormat="false" ht="15" hidden="false" customHeight="true" outlineLevel="0" collapsed="false">
      <c r="A273" s="7"/>
      <c r="B273" s="8"/>
      <c r="C273" s="9" t="str">
        <f aca="false">IF(A273="","",IFERROR(LEFT(TRIM(A273),FIND(" ",TRIM(A273))-1),TRIM(A273)))</f>
        <v/>
      </c>
      <c r="D273" s="9" t="str">
        <f aca="false">IF(A273="","",IFERROR(VLOOKUP(C273,'Genus–family list'!$A$2:$B$400,2,FALSE()),"not in list"))</f>
        <v/>
      </c>
      <c r="E273" s="10" t="str">
        <f aca="false">IF(A273="","",IF(Results!$C$11=0,0,B273/Results!$C$11))</f>
        <v/>
      </c>
      <c r="F273" s="11" t="str">
        <f aca="false">IF(A273="","",B273+SUMIF('Planting plan'!$A$2:$A$201,A273,'Planting plan'!$B$2:$B$201)-SUMIF('Planting plan'!$A$2:$A$201,A273,'Planting plan'!$C$2:$C$201))</f>
        <v/>
      </c>
      <c r="G273" s="10" t="str">
        <f aca="false">IF(A273="","",IF(Results!$D$11=0,0,F273/Results!$D$11))</f>
        <v/>
      </c>
      <c r="H273" s="10" t="str">
        <f aca="false">IF(A273="","",IF(Results!$D$11=0,0,(SUMIF('Current trees'!$C$2:$C$501,C273,'Current trees'!$F$2:$F$501)+SUMIF('Planting plan'!$E$2:$E$201,C273,'Planting plan'!$H$2:$H$201))/Results!$D$11))</f>
        <v/>
      </c>
      <c r="I273" s="10" t="str">
        <f aca="false">IF(OR(A273="",D273="not in list"),"",IF(Results!$D$11=0,0,(SUMIF('Current trees'!$D$2:$D$501,D273,'Current trees'!$F$2:$F$501)+SUMIF('Planting plan'!$F$2:$F$201,D273,'Planting plan'!$H$2:$H$201))/Results!$D$11))</f>
        <v/>
      </c>
      <c r="J273" s="10" t="str">
        <f aca="false">IF(A273="","",IF(Results!$C$11=0,0,SUMIF('Current trees'!$C$2:$C$501,C273,'Current trees'!$B$2:$B$501)/Results!$C$11))</f>
        <v/>
      </c>
      <c r="K273" s="10" t="str">
        <f aca="false">IF(OR(A273="",D273="not in list"),"",IF(Results!$C$11=0,0,SUMIF('Current trees'!$D$2:$D$501,D273,'Current trees'!$B$2:$B$501)/Results!$C$11))</f>
        <v/>
      </c>
      <c r="L273" s="9" t="str">
        <f aca="false">IF(AND(A273="",B273=""),"",IF(A273="","Species name missing: these trees are not counted",IF(A273&lt;&gt;TRIM(A273),"Extra spaces in the species name: remove them",IF(OR(B273="",AND(B273&lt;&gt;"",IFERROR(OR(NOT(ISNUMBER(B273)),B273&lt;0,B273&lt;&gt;INT(B273)),TRUE()))),"Number of trees must be a whole number, 0 or more",IF(D273="not in list","Genus not in 'Genus–family list': add it",IF(COUNTIF($A$2:$A$501,A273)&gt;1,"Species listed more than once: combine the rows",IF(N(F273)&lt;0,"More trees removed than exist: check the planting plan","")))))))</f>
        <v/>
      </c>
    </row>
    <row r="274" customFormat="false" ht="15" hidden="false" customHeight="true" outlineLevel="0" collapsed="false">
      <c r="A274" s="7"/>
      <c r="B274" s="8"/>
      <c r="C274" s="9" t="str">
        <f aca="false">IF(A274="","",IFERROR(LEFT(TRIM(A274),FIND(" ",TRIM(A274))-1),TRIM(A274)))</f>
        <v/>
      </c>
      <c r="D274" s="9" t="str">
        <f aca="false">IF(A274="","",IFERROR(VLOOKUP(C274,'Genus–family list'!$A$2:$B$400,2,FALSE()),"not in list"))</f>
        <v/>
      </c>
      <c r="E274" s="10" t="str">
        <f aca="false">IF(A274="","",IF(Results!$C$11=0,0,B274/Results!$C$11))</f>
        <v/>
      </c>
      <c r="F274" s="11" t="str">
        <f aca="false">IF(A274="","",B274+SUMIF('Planting plan'!$A$2:$A$201,A274,'Planting plan'!$B$2:$B$201)-SUMIF('Planting plan'!$A$2:$A$201,A274,'Planting plan'!$C$2:$C$201))</f>
        <v/>
      </c>
      <c r="G274" s="10" t="str">
        <f aca="false">IF(A274="","",IF(Results!$D$11=0,0,F274/Results!$D$11))</f>
        <v/>
      </c>
      <c r="H274" s="10" t="str">
        <f aca="false">IF(A274="","",IF(Results!$D$11=0,0,(SUMIF('Current trees'!$C$2:$C$501,C274,'Current trees'!$F$2:$F$501)+SUMIF('Planting plan'!$E$2:$E$201,C274,'Planting plan'!$H$2:$H$201))/Results!$D$11))</f>
        <v/>
      </c>
      <c r="I274" s="10" t="str">
        <f aca="false">IF(OR(A274="",D274="not in list"),"",IF(Results!$D$11=0,0,(SUMIF('Current trees'!$D$2:$D$501,D274,'Current trees'!$F$2:$F$501)+SUMIF('Planting plan'!$F$2:$F$201,D274,'Planting plan'!$H$2:$H$201))/Results!$D$11))</f>
        <v/>
      </c>
      <c r="J274" s="10" t="str">
        <f aca="false">IF(A274="","",IF(Results!$C$11=0,0,SUMIF('Current trees'!$C$2:$C$501,C274,'Current trees'!$B$2:$B$501)/Results!$C$11))</f>
        <v/>
      </c>
      <c r="K274" s="10" t="str">
        <f aca="false">IF(OR(A274="",D274="not in list"),"",IF(Results!$C$11=0,0,SUMIF('Current trees'!$D$2:$D$501,D274,'Current trees'!$B$2:$B$501)/Results!$C$11))</f>
        <v/>
      </c>
      <c r="L274" s="9" t="str">
        <f aca="false">IF(AND(A274="",B274=""),"",IF(A274="","Species name missing: these trees are not counted",IF(A274&lt;&gt;TRIM(A274),"Extra spaces in the species name: remove them",IF(OR(B274="",AND(B274&lt;&gt;"",IFERROR(OR(NOT(ISNUMBER(B274)),B274&lt;0,B274&lt;&gt;INT(B274)),TRUE()))),"Number of trees must be a whole number, 0 or more",IF(D274="not in list","Genus not in 'Genus–family list': add it",IF(COUNTIF($A$2:$A$501,A274)&gt;1,"Species listed more than once: combine the rows",IF(N(F274)&lt;0,"More trees removed than exist: check the planting plan","")))))))</f>
        <v/>
      </c>
    </row>
    <row r="275" customFormat="false" ht="15" hidden="false" customHeight="true" outlineLevel="0" collapsed="false">
      <c r="A275" s="7"/>
      <c r="B275" s="8"/>
      <c r="C275" s="9" t="str">
        <f aca="false">IF(A275="","",IFERROR(LEFT(TRIM(A275),FIND(" ",TRIM(A275))-1),TRIM(A275)))</f>
        <v/>
      </c>
      <c r="D275" s="9" t="str">
        <f aca="false">IF(A275="","",IFERROR(VLOOKUP(C275,'Genus–family list'!$A$2:$B$400,2,FALSE()),"not in list"))</f>
        <v/>
      </c>
      <c r="E275" s="10" t="str">
        <f aca="false">IF(A275="","",IF(Results!$C$11=0,0,B275/Results!$C$11))</f>
        <v/>
      </c>
      <c r="F275" s="11" t="str">
        <f aca="false">IF(A275="","",B275+SUMIF('Planting plan'!$A$2:$A$201,A275,'Planting plan'!$B$2:$B$201)-SUMIF('Planting plan'!$A$2:$A$201,A275,'Planting plan'!$C$2:$C$201))</f>
        <v/>
      </c>
      <c r="G275" s="10" t="str">
        <f aca="false">IF(A275="","",IF(Results!$D$11=0,0,F275/Results!$D$11))</f>
        <v/>
      </c>
      <c r="H275" s="10" t="str">
        <f aca="false">IF(A275="","",IF(Results!$D$11=0,0,(SUMIF('Current trees'!$C$2:$C$501,C275,'Current trees'!$F$2:$F$501)+SUMIF('Planting plan'!$E$2:$E$201,C275,'Planting plan'!$H$2:$H$201))/Results!$D$11))</f>
        <v/>
      </c>
      <c r="I275" s="10" t="str">
        <f aca="false">IF(OR(A275="",D275="not in list"),"",IF(Results!$D$11=0,0,(SUMIF('Current trees'!$D$2:$D$501,D275,'Current trees'!$F$2:$F$501)+SUMIF('Planting plan'!$F$2:$F$201,D275,'Planting plan'!$H$2:$H$201))/Results!$D$11))</f>
        <v/>
      </c>
      <c r="J275" s="10" t="str">
        <f aca="false">IF(A275="","",IF(Results!$C$11=0,0,SUMIF('Current trees'!$C$2:$C$501,C275,'Current trees'!$B$2:$B$501)/Results!$C$11))</f>
        <v/>
      </c>
      <c r="K275" s="10" t="str">
        <f aca="false">IF(OR(A275="",D275="not in list"),"",IF(Results!$C$11=0,0,SUMIF('Current trees'!$D$2:$D$501,D275,'Current trees'!$B$2:$B$501)/Results!$C$11))</f>
        <v/>
      </c>
      <c r="L275" s="9" t="str">
        <f aca="false">IF(AND(A275="",B275=""),"",IF(A275="","Species name missing: these trees are not counted",IF(A275&lt;&gt;TRIM(A275),"Extra spaces in the species name: remove them",IF(OR(B275="",AND(B275&lt;&gt;"",IFERROR(OR(NOT(ISNUMBER(B275)),B275&lt;0,B275&lt;&gt;INT(B275)),TRUE()))),"Number of trees must be a whole number, 0 or more",IF(D275="not in list","Genus not in 'Genus–family list': add it",IF(COUNTIF($A$2:$A$501,A275)&gt;1,"Species listed more than once: combine the rows",IF(N(F275)&lt;0,"More trees removed than exist: check the planting plan","")))))))</f>
        <v/>
      </c>
    </row>
    <row r="276" customFormat="false" ht="15" hidden="false" customHeight="true" outlineLevel="0" collapsed="false">
      <c r="A276" s="7"/>
      <c r="B276" s="8"/>
      <c r="C276" s="9" t="str">
        <f aca="false">IF(A276="","",IFERROR(LEFT(TRIM(A276),FIND(" ",TRIM(A276))-1),TRIM(A276)))</f>
        <v/>
      </c>
      <c r="D276" s="9" t="str">
        <f aca="false">IF(A276="","",IFERROR(VLOOKUP(C276,'Genus–family list'!$A$2:$B$400,2,FALSE()),"not in list"))</f>
        <v/>
      </c>
      <c r="E276" s="10" t="str">
        <f aca="false">IF(A276="","",IF(Results!$C$11=0,0,B276/Results!$C$11))</f>
        <v/>
      </c>
      <c r="F276" s="11" t="str">
        <f aca="false">IF(A276="","",B276+SUMIF('Planting plan'!$A$2:$A$201,A276,'Planting plan'!$B$2:$B$201)-SUMIF('Planting plan'!$A$2:$A$201,A276,'Planting plan'!$C$2:$C$201))</f>
        <v/>
      </c>
      <c r="G276" s="10" t="str">
        <f aca="false">IF(A276="","",IF(Results!$D$11=0,0,F276/Results!$D$11))</f>
        <v/>
      </c>
      <c r="H276" s="10" t="str">
        <f aca="false">IF(A276="","",IF(Results!$D$11=0,0,(SUMIF('Current trees'!$C$2:$C$501,C276,'Current trees'!$F$2:$F$501)+SUMIF('Planting plan'!$E$2:$E$201,C276,'Planting plan'!$H$2:$H$201))/Results!$D$11))</f>
        <v/>
      </c>
      <c r="I276" s="10" t="str">
        <f aca="false">IF(OR(A276="",D276="not in list"),"",IF(Results!$D$11=0,0,(SUMIF('Current trees'!$D$2:$D$501,D276,'Current trees'!$F$2:$F$501)+SUMIF('Planting plan'!$F$2:$F$201,D276,'Planting plan'!$H$2:$H$201))/Results!$D$11))</f>
        <v/>
      </c>
      <c r="J276" s="10" t="str">
        <f aca="false">IF(A276="","",IF(Results!$C$11=0,0,SUMIF('Current trees'!$C$2:$C$501,C276,'Current trees'!$B$2:$B$501)/Results!$C$11))</f>
        <v/>
      </c>
      <c r="K276" s="10" t="str">
        <f aca="false">IF(OR(A276="",D276="not in list"),"",IF(Results!$C$11=0,0,SUMIF('Current trees'!$D$2:$D$501,D276,'Current trees'!$B$2:$B$501)/Results!$C$11))</f>
        <v/>
      </c>
      <c r="L276" s="9" t="str">
        <f aca="false">IF(AND(A276="",B276=""),"",IF(A276="","Species name missing: these trees are not counted",IF(A276&lt;&gt;TRIM(A276),"Extra spaces in the species name: remove them",IF(OR(B276="",AND(B276&lt;&gt;"",IFERROR(OR(NOT(ISNUMBER(B276)),B276&lt;0,B276&lt;&gt;INT(B276)),TRUE()))),"Number of trees must be a whole number, 0 or more",IF(D276="not in list","Genus not in 'Genus–family list': add it",IF(COUNTIF($A$2:$A$501,A276)&gt;1,"Species listed more than once: combine the rows",IF(N(F276)&lt;0,"More trees removed than exist: check the planting plan","")))))))</f>
        <v/>
      </c>
    </row>
    <row r="277" customFormat="false" ht="15" hidden="false" customHeight="true" outlineLevel="0" collapsed="false">
      <c r="A277" s="7"/>
      <c r="B277" s="8"/>
      <c r="C277" s="9" t="str">
        <f aca="false">IF(A277="","",IFERROR(LEFT(TRIM(A277),FIND(" ",TRIM(A277))-1),TRIM(A277)))</f>
        <v/>
      </c>
      <c r="D277" s="9" t="str">
        <f aca="false">IF(A277="","",IFERROR(VLOOKUP(C277,'Genus–family list'!$A$2:$B$400,2,FALSE()),"not in list"))</f>
        <v/>
      </c>
      <c r="E277" s="10" t="str">
        <f aca="false">IF(A277="","",IF(Results!$C$11=0,0,B277/Results!$C$11))</f>
        <v/>
      </c>
      <c r="F277" s="11" t="str">
        <f aca="false">IF(A277="","",B277+SUMIF('Planting plan'!$A$2:$A$201,A277,'Planting plan'!$B$2:$B$201)-SUMIF('Planting plan'!$A$2:$A$201,A277,'Planting plan'!$C$2:$C$201))</f>
        <v/>
      </c>
      <c r="G277" s="10" t="str">
        <f aca="false">IF(A277="","",IF(Results!$D$11=0,0,F277/Results!$D$11))</f>
        <v/>
      </c>
      <c r="H277" s="10" t="str">
        <f aca="false">IF(A277="","",IF(Results!$D$11=0,0,(SUMIF('Current trees'!$C$2:$C$501,C277,'Current trees'!$F$2:$F$501)+SUMIF('Planting plan'!$E$2:$E$201,C277,'Planting plan'!$H$2:$H$201))/Results!$D$11))</f>
        <v/>
      </c>
      <c r="I277" s="10" t="str">
        <f aca="false">IF(OR(A277="",D277="not in list"),"",IF(Results!$D$11=0,0,(SUMIF('Current trees'!$D$2:$D$501,D277,'Current trees'!$F$2:$F$501)+SUMIF('Planting plan'!$F$2:$F$201,D277,'Planting plan'!$H$2:$H$201))/Results!$D$11))</f>
        <v/>
      </c>
      <c r="J277" s="10" t="str">
        <f aca="false">IF(A277="","",IF(Results!$C$11=0,0,SUMIF('Current trees'!$C$2:$C$501,C277,'Current trees'!$B$2:$B$501)/Results!$C$11))</f>
        <v/>
      </c>
      <c r="K277" s="10" t="str">
        <f aca="false">IF(OR(A277="",D277="not in list"),"",IF(Results!$C$11=0,0,SUMIF('Current trees'!$D$2:$D$501,D277,'Current trees'!$B$2:$B$501)/Results!$C$11))</f>
        <v/>
      </c>
      <c r="L277" s="9" t="str">
        <f aca="false">IF(AND(A277="",B277=""),"",IF(A277="","Species name missing: these trees are not counted",IF(A277&lt;&gt;TRIM(A277),"Extra spaces in the species name: remove them",IF(OR(B277="",AND(B277&lt;&gt;"",IFERROR(OR(NOT(ISNUMBER(B277)),B277&lt;0,B277&lt;&gt;INT(B277)),TRUE()))),"Number of trees must be a whole number, 0 or more",IF(D277="not in list","Genus not in 'Genus–family list': add it",IF(COUNTIF($A$2:$A$501,A277)&gt;1,"Species listed more than once: combine the rows",IF(N(F277)&lt;0,"More trees removed than exist: check the planting plan","")))))))</f>
        <v/>
      </c>
    </row>
    <row r="278" customFormat="false" ht="15" hidden="false" customHeight="true" outlineLevel="0" collapsed="false">
      <c r="A278" s="7"/>
      <c r="B278" s="8"/>
      <c r="C278" s="9" t="str">
        <f aca="false">IF(A278="","",IFERROR(LEFT(TRIM(A278),FIND(" ",TRIM(A278))-1),TRIM(A278)))</f>
        <v/>
      </c>
      <c r="D278" s="9" t="str">
        <f aca="false">IF(A278="","",IFERROR(VLOOKUP(C278,'Genus–family list'!$A$2:$B$400,2,FALSE()),"not in list"))</f>
        <v/>
      </c>
      <c r="E278" s="10" t="str">
        <f aca="false">IF(A278="","",IF(Results!$C$11=0,0,B278/Results!$C$11))</f>
        <v/>
      </c>
      <c r="F278" s="11" t="str">
        <f aca="false">IF(A278="","",B278+SUMIF('Planting plan'!$A$2:$A$201,A278,'Planting plan'!$B$2:$B$201)-SUMIF('Planting plan'!$A$2:$A$201,A278,'Planting plan'!$C$2:$C$201))</f>
        <v/>
      </c>
      <c r="G278" s="10" t="str">
        <f aca="false">IF(A278="","",IF(Results!$D$11=0,0,F278/Results!$D$11))</f>
        <v/>
      </c>
      <c r="H278" s="10" t="str">
        <f aca="false">IF(A278="","",IF(Results!$D$11=0,0,(SUMIF('Current trees'!$C$2:$C$501,C278,'Current trees'!$F$2:$F$501)+SUMIF('Planting plan'!$E$2:$E$201,C278,'Planting plan'!$H$2:$H$201))/Results!$D$11))</f>
        <v/>
      </c>
      <c r="I278" s="10" t="str">
        <f aca="false">IF(OR(A278="",D278="not in list"),"",IF(Results!$D$11=0,0,(SUMIF('Current trees'!$D$2:$D$501,D278,'Current trees'!$F$2:$F$501)+SUMIF('Planting plan'!$F$2:$F$201,D278,'Planting plan'!$H$2:$H$201))/Results!$D$11))</f>
        <v/>
      </c>
      <c r="J278" s="10" t="str">
        <f aca="false">IF(A278="","",IF(Results!$C$11=0,0,SUMIF('Current trees'!$C$2:$C$501,C278,'Current trees'!$B$2:$B$501)/Results!$C$11))</f>
        <v/>
      </c>
      <c r="K278" s="10" t="str">
        <f aca="false">IF(OR(A278="",D278="not in list"),"",IF(Results!$C$11=0,0,SUMIF('Current trees'!$D$2:$D$501,D278,'Current trees'!$B$2:$B$501)/Results!$C$11))</f>
        <v/>
      </c>
      <c r="L278" s="9" t="str">
        <f aca="false">IF(AND(A278="",B278=""),"",IF(A278="","Species name missing: these trees are not counted",IF(A278&lt;&gt;TRIM(A278),"Extra spaces in the species name: remove them",IF(OR(B278="",AND(B278&lt;&gt;"",IFERROR(OR(NOT(ISNUMBER(B278)),B278&lt;0,B278&lt;&gt;INT(B278)),TRUE()))),"Number of trees must be a whole number, 0 or more",IF(D278="not in list","Genus not in 'Genus–family list': add it",IF(COUNTIF($A$2:$A$501,A278)&gt;1,"Species listed more than once: combine the rows",IF(N(F278)&lt;0,"More trees removed than exist: check the planting plan","")))))))</f>
        <v/>
      </c>
    </row>
    <row r="279" customFormat="false" ht="15" hidden="false" customHeight="true" outlineLevel="0" collapsed="false">
      <c r="A279" s="7"/>
      <c r="B279" s="8"/>
      <c r="C279" s="9" t="str">
        <f aca="false">IF(A279="","",IFERROR(LEFT(TRIM(A279),FIND(" ",TRIM(A279))-1),TRIM(A279)))</f>
        <v/>
      </c>
      <c r="D279" s="9" t="str">
        <f aca="false">IF(A279="","",IFERROR(VLOOKUP(C279,'Genus–family list'!$A$2:$B$400,2,FALSE()),"not in list"))</f>
        <v/>
      </c>
      <c r="E279" s="10" t="str">
        <f aca="false">IF(A279="","",IF(Results!$C$11=0,0,B279/Results!$C$11))</f>
        <v/>
      </c>
      <c r="F279" s="11" t="str">
        <f aca="false">IF(A279="","",B279+SUMIF('Planting plan'!$A$2:$A$201,A279,'Planting plan'!$B$2:$B$201)-SUMIF('Planting plan'!$A$2:$A$201,A279,'Planting plan'!$C$2:$C$201))</f>
        <v/>
      </c>
      <c r="G279" s="10" t="str">
        <f aca="false">IF(A279="","",IF(Results!$D$11=0,0,F279/Results!$D$11))</f>
        <v/>
      </c>
      <c r="H279" s="10" t="str">
        <f aca="false">IF(A279="","",IF(Results!$D$11=0,0,(SUMIF('Current trees'!$C$2:$C$501,C279,'Current trees'!$F$2:$F$501)+SUMIF('Planting plan'!$E$2:$E$201,C279,'Planting plan'!$H$2:$H$201))/Results!$D$11))</f>
        <v/>
      </c>
      <c r="I279" s="10" t="str">
        <f aca="false">IF(OR(A279="",D279="not in list"),"",IF(Results!$D$11=0,0,(SUMIF('Current trees'!$D$2:$D$501,D279,'Current trees'!$F$2:$F$501)+SUMIF('Planting plan'!$F$2:$F$201,D279,'Planting plan'!$H$2:$H$201))/Results!$D$11))</f>
        <v/>
      </c>
      <c r="J279" s="10" t="str">
        <f aca="false">IF(A279="","",IF(Results!$C$11=0,0,SUMIF('Current trees'!$C$2:$C$501,C279,'Current trees'!$B$2:$B$501)/Results!$C$11))</f>
        <v/>
      </c>
      <c r="K279" s="10" t="str">
        <f aca="false">IF(OR(A279="",D279="not in list"),"",IF(Results!$C$11=0,0,SUMIF('Current trees'!$D$2:$D$501,D279,'Current trees'!$B$2:$B$501)/Results!$C$11))</f>
        <v/>
      </c>
      <c r="L279" s="9" t="str">
        <f aca="false">IF(AND(A279="",B279=""),"",IF(A279="","Species name missing: these trees are not counted",IF(A279&lt;&gt;TRIM(A279),"Extra spaces in the species name: remove them",IF(OR(B279="",AND(B279&lt;&gt;"",IFERROR(OR(NOT(ISNUMBER(B279)),B279&lt;0,B279&lt;&gt;INT(B279)),TRUE()))),"Number of trees must be a whole number, 0 or more",IF(D279="not in list","Genus not in 'Genus–family list': add it",IF(COUNTIF($A$2:$A$501,A279)&gt;1,"Species listed more than once: combine the rows",IF(N(F279)&lt;0,"More trees removed than exist: check the planting plan","")))))))</f>
        <v/>
      </c>
    </row>
    <row r="280" customFormat="false" ht="15" hidden="false" customHeight="true" outlineLevel="0" collapsed="false">
      <c r="A280" s="7"/>
      <c r="B280" s="8"/>
      <c r="C280" s="9" t="str">
        <f aca="false">IF(A280="","",IFERROR(LEFT(TRIM(A280),FIND(" ",TRIM(A280))-1),TRIM(A280)))</f>
        <v/>
      </c>
      <c r="D280" s="9" t="str">
        <f aca="false">IF(A280="","",IFERROR(VLOOKUP(C280,'Genus–family list'!$A$2:$B$400,2,FALSE()),"not in list"))</f>
        <v/>
      </c>
      <c r="E280" s="10" t="str">
        <f aca="false">IF(A280="","",IF(Results!$C$11=0,0,B280/Results!$C$11))</f>
        <v/>
      </c>
      <c r="F280" s="11" t="str">
        <f aca="false">IF(A280="","",B280+SUMIF('Planting plan'!$A$2:$A$201,A280,'Planting plan'!$B$2:$B$201)-SUMIF('Planting plan'!$A$2:$A$201,A280,'Planting plan'!$C$2:$C$201))</f>
        <v/>
      </c>
      <c r="G280" s="10" t="str">
        <f aca="false">IF(A280="","",IF(Results!$D$11=0,0,F280/Results!$D$11))</f>
        <v/>
      </c>
      <c r="H280" s="10" t="str">
        <f aca="false">IF(A280="","",IF(Results!$D$11=0,0,(SUMIF('Current trees'!$C$2:$C$501,C280,'Current trees'!$F$2:$F$501)+SUMIF('Planting plan'!$E$2:$E$201,C280,'Planting plan'!$H$2:$H$201))/Results!$D$11))</f>
        <v/>
      </c>
      <c r="I280" s="10" t="str">
        <f aca="false">IF(OR(A280="",D280="not in list"),"",IF(Results!$D$11=0,0,(SUMIF('Current trees'!$D$2:$D$501,D280,'Current trees'!$F$2:$F$501)+SUMIF('Planting plan'!$F$2:$F$201,D280,'Planting plan'!$H$2:$H$201))/Results!$D$11))</f>
        <v/>
      </c>
      <c r="J280" s="10" t="str">
        <f aca="false">IF(A280="","",IF(Results!$C$11=0,0,SUMIF('Current trees'!$C$2:$C$501,C280,'Current trees'!$B$2:$B$501)/Results!$C$11))</f>
        <v/>
      </c>
      <c r="K280" s="10" t="str">
        <f aca="false">IF(OR(A280="",D280="not in list"),"",IF(Results!$C$11=0,0,SUMIF('Current trees'!$D$2:$D$501,D280,'Current trees'!$B$2:$B$501)/Results!$C$11))</f>
        <v/>
      </c>
      <c r="L280" s="9" t="str">
        <f aca="false">IF(AND(A280="",B280=""),"",IF(A280="","Species name missing: these trees are not counted",IF(A280&lt;&gt;TRIM(A280),"Extra spaces in the species name: remove them",IF(OR(B280="",AND(B280&lt;&gt;"",IFERROR(OR(NOT(ISNUMBER(B280)),B280&lt;0,B280&lt;&gt;INT(B280)),TRUE()))),"Number of trees must be a whole number, 0 or more",IF(D280="not in list","Genus not in 'Genus–family list': add it",IF(COUNTIF($A$2:$A$501,A280)&gt;1,"Species listed more than once: combine the rows",IF(N(F280)&lt;0,"More trees removed than exist: check the planting plan","")))))))</f>
        <v/>
      </c>
    </row>
    <row r="281" customFormat="false" ht="15" hidden="false" customHeight="true" outlineLevel="0" collapsed="false">
      <c r="A281" s="7"/>
      <c r="B281" s="8"/>
      <c r="C281" s="9" t="str">
        <f aca="false">IF(A281="","",IFERROR(LEFT(TRIM(A281),FIND(" ",TRIM(A281))-1),TRIM(A281)))</f>
        <v/>
      </c>
      <c r="D281" s="9" t="str">
        <f aca="false">IF(A281="","",IFERROR(VLOOKUP(C281,'Genus–family list'!$A$2:$B$400,2,FALSE()),"not in list"))</f>
        <v/>
      </c>
      <c r="E281" s="10" t="str">
        <f aca="false">IF(A281="","",IF(Results!$C$11=0,0,B281/Results!$C$11))</f>
        <v/>
      </c>
      <c r="F281" s="11" t="str">
        <f aca="false">IF(A281="","",B281+SUMIF('Planting plan'!$A$2:$A$201,A281,'Planting plan'!$B$2:$B$201)-SUMIF('Planting plan'!$A$2:$A$201,A281,'Planting plan'!$C$2:$C$201))</f>
        <v/>
      </c>
      <c r="G281" s="10" t="str">
        <f aca="false">IF(A281="","",IF(Results!$D$11=0,0,F281/Results!$D$11))</f>
        <v/>
      </c>
      <c r="H281" s="10" t="str">
        <f aca="false">IF(A281="","",IF(Results!$D$11=0,0,(SUMIF('Current trees'!$C$2:$C$501,C281,'Current trees'!$F$2:$F$501)+SUMIF('Planting plan'!$E$2:$E$201,C281,'Planting plan'!$H$2:$H$201))/Results!$D$11))</f>
        <v/>
      </c>
      <c r="I281" s="10" t="str">
        <f aca="false">IF(OR(A281="",D281="not in list"),"",IF(Results!$D$11=0,0,(SUMIF('Current trees'!$D$2:$D$501,D281,'Current trees'!$F$2:$F$501)+SUMIF('Planting plan'!$F$2:$F$201,D281,'Planting plan'!$H$2:$H$201))/Results!$D$11))</f>
        <v/>
      </c>
      <c r="J281" s="10" t="str">
        <f aca="false">IF(A281="","",IF(Results!$C$11=0,0,SUMIF('Current trees'!$C$2:$C$501,C281,'Current trees'!$B$2:$B$501)/Results!$C$11))</f>
        <v/>
      </c>
      <c r="K281" s="10" t="str">
        <f aca="false">IF(OR(A281="",D281="not in list"),"",IF(Results!$C$11=0,0,SUMIF('Current trees'!$D$2:$D$501,D281,'Current trees'!$B$2:$B$501)/Results!$C$11))</f>
        <v/>
      </c>
      <c r="L281" s="9" t="str">
        <f aca="false">IF(AND(A281="",B281=""),"",IF(A281="","Species name missing: these trees are not counted",IF(A281&lt;&gt;TRIM(A281),"Extra spaces in the species name: remove them",IF(OR(B281="",AND(B281&lt;&gt;"",IFERROR(OR(NOT(ISNUMBER(B281)),B281&lt;0,B281&lt;&gt;INT(B281)),TRUE()))),"Number of trees must be a whole number, 0 or more",IF(D281="not in list","Genus not in 'Genus–family list': add it",IF(COUNTIF($A$2:$A$501,A281)&gt;1,"Species listed more than once: combine the rows",IF(N(F281)&lt;0,"More trees removed than exist: check the planting plan","")))))))</f>
        <v/>
      </c>
    </row>
    <row r="282" customFormat="false" ht="15" hidden="false" customHeight="true" outlineLevel="0" collapsed="false">
      <c r="A282" s="7"/>
      <c r="B282" s="8"/>
      <c r="C282" s="9" t="str">
        <f aca="false">IF(A282="","",IFERROR(LEFT(TRIM(A282),FIND(" ",TRIM(A282))-1),TRIM(A282)))</f>
        <v/>
      </c>
      <c r="D282" s="9" t="str">
        <f aca="false">IF(A282="","",IFERROR(VLOOKUP(C282,'Genus–family list'!$A$2:$B$400,2,FALSE()),"not in list"))</f>
        <v/>
      </c>
      <c r="E282" s="10" t="str">
        <f aca="false">IF(A282="","",IF(Results!$C$11=0,0,B282/Results!$C$11))</f>
        <v/>
      </c>
      <c r="F282" s="11" t="str">
        <f aca="false">IF(A282="","",B282+SUMIF('Planting plan'!$A$2:$A$201,A282,'Planting plan'!$B$2:$B$201)-SUMIF('Planting plan'!$A$2:$A$201,A282,'Planting plan'!$C$2:$C$201))</f>
        <v/>
      </c>
      <c r="G282" s="10" t="str">
        <f aca="false">IF(A282="","",IF(Results!$D$11=0,0,F282/Results!$D$11))</f>
        <v/>
      </c>
      <c r="H282" s="10" t="str">
        <f aca="false">IF(A282="","",IF(Results!$D$11=0,0,(SUMIF('Current trees'!$C$2:$C$501,C282,'Current trees'!$F$2:$F$501)+SUMIF('Planting plan'!$E$2:$E$201,C282,'Planting plan'!$H$2:$H$201))/Results!$D$11))</f>
        <v/>
      </c>
      <c r="I282" s="10" t="str">
        <f aca="false">IF(OR(A282="",D282="not in list"),"",IF(Results!$D$11=0,0,(SUMIF('Current trees'!$D$2:$D$501,D282,'Current trees'!$F$2:$F$501)+SUMIF('Planting plan'!$F$2:$F$201,D282,'Planting plan'!$H$2:$H$201))/Results!$D$11))</f>
        <v/>
      </c>
      <c r="J282" s="10" t="str">
        <f aca="false">IF(A282="","",IF(Results!$C$11=0,0,SUMIF('Current trees'!$C$2:$C$501,C282,'Current trees'!$B$2:$B$501)/Results!$C$11))</f>
        <v/>
      </c>
      <c r="K282" s="10" t="str">
        <f aca="false">IF(OR(A282="",D282="not in list"),"",IF(Results!$C$11=0,0,SUMIF('Current trees'!$D$2:$D$501,D282,'Current trees'!$B$2:$B$501)/Results!$C$11))</f>
        <v/>
      </c>
      <c r="L282" s="9" t="str">
        <f aca="false">IF(AND(A282="",B282=""),"",IF(A282="","Species name missing: these trees are not counted",IF(A282&lt;&gt;TRIM(A282),"Extra spaces in the species name: remove them",IF(OR(B282="",AND(B282&lt;&gt;"",IFERROR(OR(NOT(ISNUMBER(B282)),B282&lt;0,B282&lt;&gt;INT(B282)),TRUE()))),"Number of trees must be a whole number, 0 or more",IF(D282="not in list","Genus not in 'Genus–family list': add it",IF(COUNTIF($A$2:$A$501,A282)&gt;1,"Species listed more than once: combine the rows",IF(N(F282)&lt;0,"More trees removed than exist: check the planting plan","")))))))</f>
        <v/>
      </c>
    </row>
    <row r="283" customFormat="false" ht="15" hidden="false" customHeight="true" outlineLevel="0" collapsed="false">
      <c r="A283" s="7"/>
      <c r="B283" s="8"/>
      <c r="C283" s="9" t="str">
        <f aca="false">IF(A283="","",IFERROR(LEFT(TRIM(A283),FIND(" ",TRIM(A283))-1),TRIM(A283)))</f>
        <v/>
      </c>
      <c r="D283" s="9" t="str">
        <f aca="false">IF(A283="","",IFERROR(VLOOKUP(C283,'Genus–family list'!$A$2:$B$400,2,FALSE()),"not in list"))</f>
        <v/>
      </c>
      <c r="E283" s="10" t="str">
        <f aca="false">IF(A283="","",IF(Results!$C$11=0,0,B283/Results!$C$11))</f>
        <v/>
      </c>
      <c r="F283" s="11" t="str">
        <f aca="false">IF(A283="","",B283+SUMIF('Planting plan'!$A$2:$A$201,A283,'Planting plan'!$B$2:$B$201)-SUMIF('Planting plan'!$A$2:$A$201,A283,'Planting plan'!$C$2:$C$201))</f>
        <v/>
      </c>
      <c r="G283" s="10" t="str">
        <f aca="false">IF(A283="","",IF(Results!$D$11=0,0,F283/Results!$D$11))</f>
        <v/>
      </c>
      <c r="H283" s="10" t="str">
        <f aca="false">IF(A283="","",IF(Results!$D$11=0,0,(SUMIF('Current trees'!$C$2:$C$501,C283,'Current trees'!$F$2:$F$501)+SUMIF('Planting plan'!$E$2:$E$201,C283,'Planting plan'!$H$2:$H$201))/Results!$D$11))</f>
        <v/>
      </c>
      <c r="I283" s="10" t="str">
        <f aca="false">IF(OR(A283="",D283="not in list"),"",IF(Results!$D$11=0,0,(SUMIF('Current trees'!$D$2:$D$501,D283,'Current trees'!$F$2:$F$501)+SUMIF('Planting plan'!$F$2:$F$201,D283,'Planting plan'!$H$2:$H$201))/Results!$D$11))</f>
        <v/>
      </c>
      <c r="J283" s="10" t="str">
        <f aca="false">IF(A283="","",IF(Results!$C$11=0,0,SUMIF('Current trees'!$C$2:$C$501,C283,'Current trees'!$B$2:$B$501)/Results!$C$11))</f>
        <v/>
      </c>
      <c r="K283" s="10" t="str">
        <f aca="false">IF(OR(A283="",D283="not in list"),"",IF(Results!$C$11=0,0,SUMIF('Current trees'!$D$2:$D$501,D283,'Current trees'!$B$2:$B$501)/Results!$C$11))</f>
        <v/>
      </c>
      <c r="L283" s="9" t="str">
        <f aca="false">IF(AND(A283="",B283=""),"",IF(A283="","Species name missing: these trees are not counted",IF(A283&lt;&gt;TRIM(A283),"Extra spaces in the species name: remove them",IF(OR(B283="",AND(B283&lt;&gt;"",IFERROR(OR(NOT(ISNUMBER(B283)),B283&lt;0,B283&lt;&gt;INT(B283)),TRUE()))),"Number of trees must be a whole number, 0 or more",IF(D283="not in list","Genus not in 'Genus–family list': add it",IF(COUNTIF($A$2:$A$501,A283)&gt;1,"Species listed more than once: combine the rows",IF(N(F283)&lt;0,"More trees removed than exist: check the planting plan","")))))))</f>
        <v/>
      </c>
    </row>
    <row r="284" customFormat="false" ht="15" hidden="false" customHeight="true" outlineLevel="0" collapsed="false">
      <c r="A284" s="7"/>
      <c r="B284" s="8"/>
      <c r="C284" s="9" t="str">
        <f aca="false">IF(A284="","",IFERROR(LEFT(TRIM(A284),FIND(" ",TRIM(A284))-1),TRIM(A284)))</f>
        <v/>
      </c>
      <c r="D284" s="9" t="str">
        <f aca="false">IF(A284="","",IFERROR(VLOOKUP(C284,'Genus–family list'!$A$2:$B$400,2,FALSE()),"not in list"))</f>
        <v/>
      </c>
      <c r="E284" s="10" t="str">
        <f aca="false">IF(A284="","",IF(Results!$C$11=0,0,B284/Results!$C$11))</f>
        <v/>
      </c>
      <c r="F284" s="11" t="str">
        <f aca="false">IF(A284="","",B284+SUMIF('Planting plan'!$A$2:$A$201,A284,'Planting plan'!$B$2:$B$201)-SUMIF('Planting plan'!$A$2:$A$201,A284,'Planting plan'!$C$2:$C$201))</f>
        <v/>
      </c>
      <c r="G284" s="10" t="str">
        <f aca="false">IF(A284="","",IF(Results!$D$11=0,0,F284/Results!$D$11))</f>
        <v/>
      </c>
      <c r="H284" s="10" t="str">
        <f aca="false">IF(A284="","",IF(Results!$D$11=0,0,(SUMIF('Current trees'!$C$2:$C$501,C284,'Current trees'!$F$2:$F$501)+SUMIF('Planting plan'!$E$2:$E$201,C284,'Planting plan'!$H$2:$H$201))/Results!$D$11))</f>
        <v/>
      </c>
      <c r="I284" s="10" t="str">
        <f aca="false">IF(OR(A284="",D284="not in list"),"",IF(Results!$D$11=0,0,(SUMIF('Current trees'!$D$2:$D$501,D284,'Current trees'!$F$2:$F$501)+SUMIF('Planting plan'!$F$2:$F$201,D284,'Planting plan'!$H$2:$H$201))/Results!$D$11))</f>
        <v/>
      </c>
      <c r="J284" s="10" t="str">
        <f aca="false">IF(A284="","",IF(Results!$C$11=0,0,SUMIF('Current trees'!$C$2:$C$501,C284,'Current trees'!$B$2:$B$501)/Results!$C$11))</f>
        <v/>
      </c>
      <c r="K284" s="10" t="str">
        <f aca="false">IF(OR(A284="",D284="not in list"),"",IF(Results!$C$11=0,0,SUMIF('Current trees'!$D$2:$D$501,D284,'Current trees'!$B$2:$B$501)/Results!$C$11))</f>
        <v/>
      </c>
      <c r="L284" s="9" t="str">
        <f aca="false">IF(AND(A284="",B284=""),"",IF(A284="","Species name missing: these trees are not counted",IF(A284&lt;&gt;TRIM(A284),"Extra spaces in the species name: remove them",IF(OR(B284="",AND(B284&lt;&gt;"",IFERROR(OR(NOT(ISNUMBER(B284)),B284&lt;0,B284&lt;&gt;INT(B284)),TRUE()))),"Number of trees must be a whole number, 0 or more",IF(D284="not in list","Genus not in 'Genus–family list': add it",IF(COUNTIF($A$2:$A$501,A284)&gt;1,"Species listed more than once: combine the rows",IF(N(F284)&lt;0,"More trees removed than exist: check the planting plan","")))))))</f>
        <v/>
      </c>
    </row>
    <row r="285" customFormat="false" ht="15" hidden="false" customHeight="true" outlineLevel="0" collapsed="false">
      <c r="A285" s="7"/>
      <c r="B285" s="8"/>
      <c r="C285" s="9" t="str">
        <f aca="false">IF(A285="","",IFERROR(LEFT(TRIM(A285),FIND(" ",TRIM(A285))-1),TRIM(A285)))</f>
        <v/>
      </c>
      <c r="D285" s="9" t="str">
        <f aca="false">IF(A285="","",IFERROR(VLOOKUP(C285,'Genus–family list'!$A$2:$B$400,2,FALSE()),"not in list"))</f>
        <v/>
      </c>
      <c r="E285" s="10" t="str">
        <f aca="false">IF(A285="","",IF(Results!$C$11=0,0,B285/Results!$C$11))</f>
        <v/>
      </c>
      <c r="F285" s="11" t="str">
        <f aca="false">IF(A285="","",B285+SUMIF('Planting plan'!$A$2:$A$201,A285,'Planting plan'!$B$2:$B$201)-SUMIF('Planting plan'!$A$2:$A$201,A285,'Planting plan'!$C$2:$C$201))</f>
        <v/>
      </c>
      <c r="G285" s="10" t="str">
        <f aca="false">IF(A285="","",IF(Results!$D$11=0,0,F285/Results!$D$11))</f>
        <v/>
      </c>
      <c r="H285" s="10" t="str">
        <f aca="false">IF(A285="","",IF(Results!$D$11=0,0,(SUMIF('Current trees'!$C$2:$C$501,C285,'Current trees'!$F$2:$F$501)+SUMIF('Planting plan'!$E$2:$E$201,C285,'Planting plan'!$H$2:$H$201))/Results!$D$11))</f>
        <v/>
      </c>
      <c r="I285" s="10" t="str">
        <f aca="false">IF(OR(A285="",D285="not in list"),"",IF(Results!$D$11=0,0,(SUMIF('Current trees'!$D$2:$D$501,D285,'Current trees'!$F$2:$F$501)+SUMIF('Planting plan'!$F$2:$F$201,D285,'Planting plan'!$H$2:$H$201))/Results!$D$11))</f>
        <v/>
      </c>
      <c r="J285" s="10" t="str">
        <f aca="false">IF(A285="","",IF(Results!$C$11=0,0,SUMIF('Current trees'!$C$2:$C$501,C285,'Current trees'!$B$2:$B$501)/Results!$C$11))</f>
        <v/>
      </c>
      <c r="K285" s="10" t="str">
        <f aca="false">IF(OR(A285="",D285="not in list"),"",IF(Results!$C$11=0,0,SUMIF('Current trees'!$D$2:$D$501,D285,'Current trees'!$B$2:$B$501)/Results!$C$11))</f>
        <v/>
      </c>
      <c r="L285" s="9" t="str">
        <f aca="false">IF(AND(A285="",B285=""),"",IF(A285="","Species name missing: these trees are not counted",IF(A285&lt;&gt;TRIM(A285),"Extra spaces in the species name: remove them",IF(OR(B285="",AND(B285&lt;&gt;"",IFERROR(OR(NOT(ISNUMBER(B285)),B285&lt;0,B285&lt;&gt;INT(B285)),TRUE()))),"Number of trees must be a whole number, 0 or more",IF(D285="not in list","Genus not in 'Genus–family list': add it",IF(COUNTIF($A$2:$A$501,A285)&gt;1,"Species listed more than once: combine the rows",IF(N(F285)&lt;0,"More trees removed than exist: check the planting plan","")))))))</f>
        <v/>
      </c>
    </row>
    <row r="286" customFormat="false" ht="15" hidden="false" customHeight="true" outlineLevel="0" collapsed="false">
      <c r="A286" s="7"/>
      <c r="B286" s="8"/>
      <c r="C286" s="9" t="str">
        <f aca="false">IF(A286="","",IFERROR(LEFT(TRIM(A286),FIND(" ",TRIM(A286))-1),TRIM(A286)))</f>
        <v/>
      </c>
      <c r="D286" s="9" t="str">
        <f aca="false">IF(A286="","",IFERROR(VLOOKUP(C286,'Genus–family list'!$A$2:$B$400,2,FALSE()),"not in list"))</f>
        <v/>
      </c>
      <c r="E286" s="10" t="str">
        <f aca="false">IF(A286="","",IF(Results!$C$11=0,0,B286/Results!$C$11))</f>
        <v/>
      </c>
      <c r="F286" s="11" t="str">
        <f aca="false">IF(A286="","",B286+SUMIF('Planting plan'!$A$2:$A$201,A286,'Planting plan'!$B$2:$B$201)-SUMIF('Planting plan'!$A$2:$A$201,A286,'Planting plan'!$C$2:$C$201))</f>
        <v/>
      </c>
      <c r="G286" s="10" t="str">
        <f aca="false">IF(A286="","",IF(Results!$D$11=0,0,F286/Results!$D$11))</f>
        <v/>
      </c>
      <c r="H286" s="10" t="str">
        <f aca="false">IF(A286="","",IF(Results!$D$11=0,0,(SUMIF('Current trees'!$C$2:$C$501,C286,'Current trees'!$F$2:$F$501)+SUMIF('Planting plan'!$E$2:$E$201,C286,'Planting plan'!$H$2:$H$201))/Results!$D$11))</f>
        <v/>
      </c>
      <c r="I286" s="10" t="str">
        <f aca="false">IF(OR(A286="",D286="not in list"),"",IF(Results!$D$11=0,0,(SUMIF('Current trees'!$D$2:$D$501,D286,'Current trees'!$F$2:$F$501)+SUMIF('Planting plan'!$F$2:$F$201,D286,'Planting plan'!$H$2:$H$201))/Results!$D$11))</f>
        <v/>
      </c>
      <c r="J286" s="10" t="str">
        <f aca="false">IF(A286="","",IF(Results!$C$11=0,0,SUMIF('Current trees'!$C$2:$C$501,C286,'Current trees'!$B$2:$B$501)/Results!$C$11))</f>
        <v/>
      </c>
      <c r="K286" s="10" t="str">
        <f aca="false">IF(OR(A286="",D286="not in list"),"",IF(Results!$C$11=0,0,SUMIF('Current trees'!$D$2:$D$501,D286,'Current trees'!$B$2:$B$501)/Results!$C$11))</f>
        <v/>
      </c>
      <c r="L286" s="9" t="str">
        <f aca="false">IF(AND(A286="",B286=""),"",IF(A286="","Species name missing: these trees are not counted",IF(A286&lt;&gt;TRIM(A286),"Extra spaces in the species name: remove them",IF(OR(B286="",AND(B286&lt;&gt;"",IFERROR(OR(NOT(ISNUMBER(B286)),B286&lt;0,B286&lt;&gt;INT(B286)),TRUE()))),"Number of trees must be a whole number, 0 or more",IF(D286="not in list","Genus not in 'Genus–family list': add it",IF(COUNTIF($A$2:$A$501,A286)&gt;1,"Species listed more than once: combine the rows",IF(N(F286)&lt;0,"More trees removed than exist: check the planting plan","")))))))</f>
        <v/>
      </c>
    </row>
    <row r="287" customFormat="false" ht="15" hidden="false" customHeight="true" outlineLevel="0" collapsed="false">
      <c r="A287" s="7"/>
      <c r="B287" s="8"/>
      <c r="C287" s="9" t="str">
        <f aca="false">IF(A287="","",IFERROR(LEFT(TRIM(A287),FIND(" ",TRIM(A287))-1),TRIM(A287)))</f>
        <v/>
      </c>
      <c r="D287" s="9" t="str">
        <f aca="false">IF(A287="","",IFERROR(VLOOKUP(C287,'Genus–family list'!$A$2:$B$400,2,FALSE()),"not in list"))</f>
        <v/>
      </c>
      <c r="E287" s="10" t="str">
        <f aca="false">IF(A287="","",IF(Results!$C$11=0,0,B287/Results!$C$11))</f>
        <v/>
      </c>
      <c r="F287" s="11" t="str">
        <f aca="false">IF(A287="","",B287+SUMIF('Planting plan'!$A$2:$A$201,A287,'Planting plan'!$B$2:$B$201)-SUMIF('Planting plan'!$A$2:$A$201,A287,'Planting plan'!$C$2:$C$201))</f>
        <v/>
      </c>
      <c r="G287" s="10" t="str">
        <f aca="false">IF(A287="","",IF(Results!$D$11=0,0,F287/Results!$D$11))</f>
        <v/>
      </c>
      <c r="H287" s="10" t="str">
        <f aca="false">IF(A287="","",IF(Results!$D$11=0,0,(SUMIF('Current trees'!$C$2:$C$501,C287,'Current trees'!$F$2:$F$501)+SUMIF('Planting plan'!$E$2:$E$201,C287,'Planting plan'!$H$2:$H$201))/Results!$D$11))</f>
        <v/>
      </c>
      <c r="I287" s="10" t="str">
        <f aca="false">IF(OR(A287="",D287="not in list"),"",IF(Results!$D$11=0,0,(SUMIF('Current trees'!$D$2:$D$501,D287,'Current trees'!$F$2:$F$501)+SUMIF('Planting plan'!$F$2:$F$201,D287,'Planting plan'!$H$2:$H$201))/Results!$D$11))</f>
        <v/>
      </c>
      <c r="J287" s="10" t="str">
        <f aca="false">IF(A287="","",IF(Results!$C$11=0,0,SUMIF('Current trees'!$C$2:$C$501,C287,'Current trees'!$B$2:$B$501)/Results!$C$11))</f>
        <v/>
      </c>
      <c r="K287" s="10" t="str">
        <f aca="false">IF(OR(A287="",D287="not in list"),"",IF(Results!$C$11=0,0,SUMIF('Current trees'!$D$2:$D$501,D287,'Current trees'!$B$2:$B$501)/Results!$C$11))</f>
        <v/>
      </c>
      <c r="L287" s="9" t="str">
        <f aca="false">IF(AND(A287="",B287=""),"",IF(A287="","Species name missing: these trees are not counted",IF(A287&lt;&gt;TRIM(A287),"Extra spaces in the species name: remove them",IF(OR(B287="",AND(B287&lt;&gt;"",IFERROR(OR(NOT(ISNUMBER(B287)),B287&lt;0,B287&lt;&gt;INT(B287)),TRUE()))),"Number of trees must be a whole number, 0 or more",IF(D287="not in list","Genus not in 'Genus–family list': add it",IF(COUNTIF($A$2:$A$501,A287)&gt;1,"Species listed more than once: combine the rows",IF(N(F287)&lt;0,"More trees removed than exist: check the planting plan","")))))))</f>
        <v/>
      </c>
    </row>
    <row r="288" customFormat="false" ht="15" hidden="false" customHeight="true" outlineLevel="0" collapsed="false">
      <c r="A288" s="7"/>
      <c r="B288" s="8"/>
      <c r="C288" s="9" t="str">
        <f aca="false">IF(A288="","",IFERROR(LEFT(TRIM(A288),FIND(" ",TRIM(A288))-1),TRIM(A288)))</f>
        <v/>
      </c>
      <c r="D288" s="9" t="str">
        <f aca="false">IF(A288="","",IFERROR(VLOOKUP(C288,'Genus–family list'!$A$2:$B$400,2,FALSE()),"not in list"))</f>
        <v/>
      </c>
      <c r="E288" s="10" t="str">
        <f aca="false">IF(A288="","",IF(Results!$C$11=0,0,B288/Results!$C$11))</f>
        <v/>
      </c>
      <c r="F288" s="11" t="str">
        <f aca="false">IF(A288="","",B288+SUMIF('Planting plan'!$A$2:$A$201,A288,'Planting plan'!$B$2:$B$201)-SUMIF('Planting plan'!$A$2:$A$201,A288,'Planting plan'!$C$2:$C$201))</f>
        <v/>
      </c>
      <c r="G288" s="10" t="str">
        <f aca="false">IF(A288="","",IF(Results!$D$11=0,0,F288/Results!$D$11))</f>
        <v/>
      </c>
      <c r="H288" s="10" t="str">
        <f aca="false">IF(A288="","",IF(Results!$D$11=0,0,(SUMIF('Current trees'!$C$2:$C$501,C288,'Current trees'!$F$2:$F$501)+SUMIF('Planting plan'!$E$2:$E$201,C288,'Planting plan'!$H$2:$H$201))/Results!$D$11))</f>
        <v/>
      </c>
      <c r="I288" s="10" t="str">
        <f aca="false">IF(OR(A288="",D288="not in list"),"",IF(Results!$D$11=0,0,(SUMIF('Current trees'!$D$2:$D$501,D288,'Current trees'!$F$2:$F$501)+SUMIF('Planting plan'!$F$2:$F$201,D288,'Planting plan'!$H$2:$H$201))/Results!$D$11))</f>
        <v/>
      </c>
      <c r="J288" s="10" t="str">
        <f aca="false">IF(A288="","",IF(Results!$C$11=0,0,SUMIF('Current trees'!$C$2:$C$501,C288,'Current trees'!$B$2:$B$501)/Results!$C$11))</f>
        <v/>
      </c>
      <c r="K288" s="10" t="str">
        <f aca="false">IF(OR(A288="",D288="not in list"),"",IF(Results!$C$11=0,0,SUMIF('Current trees'!$D$2:$D$501,D288,'Current trees'!$B$2:$B$501)/Results!$C$11))</f>
        <v/>
      </c>
      <c r="L288" s="9" t="str">
        <f aca="false">IF(AND(A288="",B288=""),"",IF(A288="","Species name missing: these trees are not counted",IF(A288&lt;&gt;TRIM(A288),"Extra spaces in the species name: remove them",IF(OR(B288="",AND(B288&lt;&gt;"",IFERROR(OR(NOT(ISNUMBER(B288)),B288&lt;0,B288&lt;&gt;INT(B288)),TRUE()))),"Number of trees must be a whole number, 0 or more",IF(D288="not in list","Genus not in 'Genus–family list': add it",IF(COUNTIF($A$2:$A$501,A288)&gt;1,"Species listed more than once: combine the rows",IF(N(F288)&lt;0,"More trees removed than exist: check the planting plan","")))))))</f>
        <v/>
      </c>
    </row>
    <row r="289" customFormat="false" ht="15" hidden="false" customHeight="true" outlineLevel="0" collapsed="false">
      <c r="A289" s="7"/>
      <c r="B289" s="8"/>
      <c r="C289" s="9" t="str">
        <f aca="false">IF(A289="","",IFERROR(LEFT(TRIM(A289),FIND(" ",TRIM(A289))-1),TRIM(A289)))</f>
        <v/>
      </c>
      <c r="D289" s="9" t="str">
        <f aca="false">IF(A289="","",IFERROR(VLOOKUP(C289,'Genus–family list'!$A$2:$B$400,2,FALSE()),"not in list"))</f>
        <v/>
      </c>
      <c r="E289" s="10" t="str">
        <f aca="false">IF(A289="","",IF(Results!$C$11=0,0,B289/Results!$C$11))</f>
        <v/>
      </c>
      <c r="F289" s="11" t="str">
        <f aca="false">IF(A289="","",B289+SUMIF('Planting plan'!$A$2:$A$201,A289,'Planting plan'!$B$2:$B$201)-SUMIF('Planting plan'!$A$2:$A$201,A289,'Planting plan'!$C$2:$C$201))</f>
        <v/>
      </c>
      <c r="G289" s="10" t="str">
        <f aca="false">IF(A289="","",IF(Results!$D$11=0,0,F289/Results!$D$11))</f>
        <v/>
      </c>
      <c r="H289" s="10" t="str">
        <f aca="false">IF(A289="","",IF(Results!$D$11=0,0,(SUMIF('Current trees'!$C$2:$C$501,C289,'Current trees'!$F$2:$F$501)+SUMIF('Planting plan'!$E$2:$E$201,C289,'Planting plan'!$H$2:$H$201))/Results!$D$11))</f>
        <v/>
      </c>
      <c r="I289" s="10" t="str">
        <f aca="false">IF(OR(A289="",D289="not in list"),"",IF(Results!$D$11=0,0,(SUMIF('Current trees'!$D$2:$D$501,D289,'Current trees'!$F$2:$F$501)+SUMIF('Planting plan'!$F$2:$F$201,D289,'Planting plan'!$H$2:$H$201))/Results!$D$11))</f>
        <v/>
      </c>
      <c r="J289" s="10" t="str">
        <f aca="false">IF(A289="","",IF(Results!$C$11=0,0,SUMIF('Current trees'!$C$2:$C$501,C289,'Current trees'!$B$2:$B$501)/Results!$C$11))</f>
        <v/>
      </c>
      <c r="K289" s="10" t="str">
        <f aca="false">IF(OR(A289="",D289="not in list"),"",IF(Results!$C$11=0,0,SUMIF('Current trees'!$D$2:$D$501,D289,'Current trees'!$B$2:$B$501)/Results!$C$11))</f>
        <v/>
      </c>
      <c r="L289" s="9" t="str">
        <f aca="false">IF(AND(A289="",B289=""),"",IF(A289="","Species name missing: these trees are not counted",IF(A289&lt;&gt;TRIM(A289),"Extra spaces in the species name: remove them",IF(OR(B289="",AND(B289&lt;&gt;"",IFERROR(OR(NOT(ISNUMBER(B289)),B289&lt;0,B289&lt;&gt;INT(B289)),TRUE()))),"Number of trees must be a whole number, 0 or more",IF(D289="not in list","Genus not in 'Genus–family list': add it",IF(COUNTIF($A$2:$A$501,A289)&gt;1,"Species listed more than once: combine the rows",IF(N(F289)&lt;0,"More trees removed than exist: check the planting plan","")))))))</f>
        <v/>
      </c>
    </row>
    <row r="290" customFormat="false" ht="15" hidden="false" customHeight="true" outlineLevel="0" collapsed="false">
      <c r="A290" s="7"/>
      <c r="B290" s="8"/>
      <c r="C290" s="9" t="str">
        <f aca="false">IF(A290="","",IFERROR(LEFT(TRIM(A290),FIND(" ",TRIM(A290))-1),TRIM(A290)))</f>
        <v/>
      </c>
      <c r="D290" s="9" t="str">
        <f aca="false">IF(A290="","",IFERROR(VLOOKUP(C290,'Genus–family list'!$A$2:$B$400,2,FALSE()),"not in list"))</f>
        <v/>
      </c>
      <c r="E290" s="10" t="str">
        <f aca="false">IF(A290="","",IF(Results!$C$11=0,0,B290/Results!$C$11))</f>
        <v/>
      </c>
      <c r="F290" s="11" t="str">
        <f aca="false">IF(A290="","",B290+SUMIF('Planting plan'!$A$2:$A$201,A290,'Planting plan'!$B$2:$B$201)-SUMIF('Planting plan'!$A$2:$A$201,A290,'Planting plan'!$C$2:$C$201))</f>
        <v/>
      </c>
      <c r="G290" s="10" t="str">
        <f aca="false">IF(A290="","",IF(Results!$D$11=0,0,F290/Results!$D$11))</f>
        <v/>
      </c>
      <c r="H290" s="10" t="str">
        <f aca="false">IF(A290="","",IF(Results!$D$11=0,0,(SUMIF('Current trees'!$C$2:$C$501,C290,'Current trees'!$F$2:$F$501)+SUMIF('Planting plan'!$E$2:$E$201,C290,'Planting plan'!$H$2:$H$201))/Results!$D$11))</f>
        <v/>
      </c>
      <c r="I290" s="10" t="str">
        <f aca="false">IF(OR(A290="",D290="not in list"),"",IF(Results!$D$11=0,0,(SUMIF('Current trees'!$D$2:$D$501,D290,'Current trees'!$F$2:$F$501)+SUMIF('Planting plan'!$F$2:$F$201,D290,'Planting plan'!$H$2:$H$201))/Results!$D$11))</f>
        <v/>
      </c>
      <c r="J290" s="10" t="str">
        <f aca="false">IF(A290="","",IF(Results!$C$11=0,0,SUMIF('Current trees'!$C$2:$C$501,C290,'Current trees'!$B$2:$B$501)/Results!$C$11))</f>
        <v/>
      </c>
      <c r="K290" s="10" t="str">
        <f aca="false">IF(OR(A290="",D290="not in list"),"",IF(Results!$C$11=0,0,SUMIF('Current trees'!$D$2:$D$501,D290,'Current trees'!$B$2:$B$501)/Results!$C$11))</f>
        <v/>
      </c>
      <c r="L290" s="9" t="str">
        <f aca="false">IF(AND(A290="",B290=""),"",IF(A290="","Species name missing: these trees are not counted",IF(A290&lt;&gt;TRIM(A290),"Extra spaces in the species name: remove them",IF(OR(B290="",AND(B290&lt;&gt;"",IFERROR(OR(NOT(ISNUMBER(B290)),B290&lt;0,B290&lt;&gt;INT(B290)),TRUE()))),"Number of trees must be a whole number, 0 or more",IF(D290="not in list","Genus not in 'Genus–family list': add it",IF(COUNTIF($A$2:$A$501,A290)&gt;1,"Species listed more than once: combine the rows",IF(N(F290)&lt;0,"More trees removed than exist: check the planting plan","")))))))</f>
        <v/>
      </c>
    </row>
    <row r="291" customFormat="false" ht="15" hidden="false" customHeight="true" outlineLevel="0" collapsed="false">
      <c r="A291" s="7"/>
      <c r="B291" s="8"/>
      <c r="C291" s="9" t="str">
        <f aca="false">IF(A291="","",IFERROR(LEFT(TRIM(A291),FIND(" ",TRIM(A291))-1),TRIM(A291)))</f>
        <v/>
      </c>
      <c r="D291" s="9" t="str">
        <f aca="false">IF(A291="","",IFERROR(VLOOKUP(C291,'Genus–family list'!$A$2:$B$400,2,FALSE()),"not in list"))</f>
        <v/>
      </c>
      <c r="E291" s="10" t="str">
        <f aca="false">IF(A291="","",IF(Results!$C$11=0,0,B291/Results!$C$11))</f>
        <v/>
      </c>
      <c r="F291" s="11" t="str">
        <f aca="false">IF(A291="","",B291+SUMIF('Planting plan'!$A$2:$A$201,A291,'Planting plan'!$B$2:$B$201)-SUMIF('Planting plan'!$A$2:$A$201,A291,'Planting plan'!$C$2:$C$201))</f>
        <v/>
      </c>
      <c r="G291" s="10" t="str">
        <f aca="false">IF(A291="","",IF(Results!$D$11=0,0,F291/Results!$D$11))</f>
        <v/>
      </c>
      <c r="H291" s="10" t="str">
        <f aca="false">IF(A291="","",IF(Results!$D$11=0,0,(SUMIF('Current trees'!$C$2:$C$501,C291,'Current trees'!$F$2:$F$501)+SUMIF('Planting plan'!$E$2:$E$201,C291,'Planting plan'!$H$2:$H$201))/Results!$D$11))</f>
        <v/>
      </c>
      <c r="I291" s="10" t="str">
        <f aca="false">IF(OR(A291="",D291="not in list"),"",IF(Results!$D$11=0,0,(SUMIF('Current trees'!$D$2:$D$501,D291,'Current trees'!$F$2:$F$501)+SUMIF('Planting plan'!$F$2:$F$201,D291,'Planting plan'!$H$2:$H$201))/Results!$D$11))</f>
        <v/>
      </c>
      <c r="J291" s="10" t="str">
        <f aca="false">IF(A291="","",IF(Results!$C$11=0,0,SUMIF('Current trees'!$C$2:$C$501,C291,'Current trees'!$B$2:$B$501)/Results!$C$11))</f>
        <v/>
      </c>
      <c r="K291" s="10" t="str">
        <f aca="false">IF(OR(A291="",D291="not in list"),"",IF(Results!$C$11=0,0,SUMIF('Current trees'!$D$2:$D$501,D291,'Current trees'!$B$2:$B$501)/Results!$C$11))</f>
        <v/>
      </c>
      <c r="L291" s="9" t="str">
        <f aca="false">IF(AND(A291="",B291=""),"",IF(A291="","Species name missing: these trees are not counted",IF(A291&lt;&gt;TRIM(A291),"Extra spaces in the species name: remove them",IF(OR(B291="",AND(B291&lt;&gt;"",IFERROR(OR(NOT(ISNUMBER(B291)),B291&lt;0,B291&lt;&gt;INT(B291)),TRUE()))),"Number of trees must be a whole number, 0 or more",IF(D291="not in list","Genus not in 'Genus–family list': add it",IF(COUNTIF($A$2:$A$501,A291)&gt;1,"Species listed more than once: combine the rows",IF(N(F291)&lt;0,"More trees removed than exist: check the planting plan","")))))))</f>
        <v/>
      </c>
    </row>
    <row r="292" customFormat="false" ht="15" hidden="false" customHeight="true" outlineLevel="0" collapsed="false">
      <c r="A292" s="7"/>
      <c r="B292" s="8"/>
      <c r="C292" s="9" t="str">
        <f aca="false">IF(A292="","",IFERROR(LEFT(TRIM(A292),FIND(" ",TRIM(A292))-1),TRIM(A292)))</f>
        <v/>
      </c>
      <c r="D292" s="9" t="str">
        <f aca="false">IF(A292="","",IFERROR(VLOOKUP(C292,'Genus–family list'!$A$2:$B$400,2,FALSE()),"not in list"))</f>
        <v/>
      </c>
      <c r="E292" s="10" t="str">
        <f aca="false">IF(A292="","",IF(Results!$C$11=0,0,B292/Results!$C$11))</f>
        <v/>
      </c>
      <c r="F292" s="11" t="str">
        <f aca="false">IF(A292="","",B292+SUMIF('Planting plan'!$A$2:$A$201,A292,'Planting plan'!$B$2:$B$201)-SUMIF('Planting plan'!$A$2:$A$201,A292,'Planting plan'!$C$2:$C$201))</f>
        <v/>
      </c>
      <c r="G292" s="10" t="str">
        <f aca="false">IF(A292="","",IF(Results!$D$11=0,0,F292/Results!$D$11))</f>
        <v/>
      </c>
      <c r="H292" s="10" t="str">
        <f aca="false">IF(A292="","",IF(Results!$D$11=0,0,(SUMIF('Current trees'!$C$2:$C$501,C292,'Current trees'!$F$2:$F$501)+SUMIF('Planting plan'!$E$2:$E$201,C292,'Planting plan'!$H$2:$H$201))/Results!$D$11))</f>
        <v/>
      </c>
      <c r="I292" s="10" t="str">
        <f aca="false">IF(OR(A292="",D292="not in list"),"",IF(Results!$D$11=0,0,(SUMIF('Current trees'!$D$2:$D$501,D292,'Current trees'!$F$2:$F$501)+SUMIF('Planting plan'!$F$2:$F$201,D292,'Planting plan'!$H$2:$H$201))/Results!$D$11))</f>
        <v/>
      </c>
      <c r="J292" s="10" t="str">
        <f aca="false">IF(A292="","",IF(Results!$C$11=0,0,SUMIF('Current trees'!$C$2:$C$501,C292,'Current trees'!$B$2:$B$501)/Results!$C$11))</f>
        <v/>
      </c>
      <c r="K292" s="10" t="str">
        <f aca="false">IF(OR(A292="",D292="not in list"),"",IF(Results!$C$11=0,0,SUMIF('Current trees'!$D$2:$D$501,D292,'Current trees'!$B$2:$B$501)/Results!$C$11))</f>
        <v/>
      </c>
      <c r="L292" s="9" t="str">
        <f aca="false">IF(AND(A292="",B292=""),"",IF(A292="","Species name missing: these trees are not counted",IF(A292&lt;&gt;TRIM(A292),"Extra spaces in the species name: remove them",IF(OR(B292="",AND(B292&lt;&gt;"",IFERROR(OR(NOT(ISNUMBER(B292)),B292&lt;0,B292&lt;&gt;INT(B292)),TRUE()))),"Number of trees must be a whole number, 0 or more",IF(D292="not in list","Genus not in 'Genus–family list': add it",IF(COUNTIF($A$2:$A$501,A292)&gt;1,"Species listed more than once: combine the rows",IF(N(F292)&lt;0,"More trees removed than exist: check the planting plan","")))))))</f>
        <v/>
      </c>
    </row>
    <row r="293" customFormat="false" ht="15" hidden="false" customHeight="true" outlineLevel="0" collapsed="false">
      <c r="A293" s="7"/>
      <c r="B293" s="8"/>
      <c r="C293" s="9" t="str">
        <f aca="false">IF(A293="","",IFERROR(LEFT(TRIM(A293),FIND(" ",TRIM(A293))-1),TRIM(A293)))</f>
        <v/>
      </c>
      <c r="D293" s="9" t="str">
        <f aca="false">IF(A293="","",IFERROR(VLOOKUP(C293,'Genus–family list'!$A$2:$B$400,2,FALSE()),"not in list"))</f>
        <v/>
      </c>
      <c r="E293" s="10" t="str">
        <f aca="false">IF(A293="","",IF(Results!$C$11=0,0,B293/Results!$C$11))</f>
        <v/>
      </c>
      <c r="F293" s="11" t="str">
        <f aca="false">IF(A293="","",B293+SUMIF('Planting plan'!$A$2:$A$201,A293,'Planting plan'!$B$2:$B$201)-SUMIF('Planting plan'!$A$2:$A$201,A293,'Planting plan'!$C$2:$C$201))</f>
        <v/>
      </c>
      <c r="G293" s="10" t="str">
        <f aca="false">IF(A293="","",IF(Results!$D$11=0,0,F293/Results!$D$11))</f>
        <v/>
      </c>
      <c r="H293" s="10" t="str">
        <f aca="false">IF(A293="","",IF(Results!$D$11=0,0,(SUMIF('Current trees'!$C$2:$C$501,C293,'Current trees'!$F$2:$F$501)+SUMIF('Planting plan'!$E$2:$E$201,C293,'Planting plan'!$H$2:$H$201))/Results!$D$11))</f>
        <v/>
      </c>
      <c r="I293" s="10" t="str">
        <f aca="false">IF(OR(A293="",D293="not in list"),"",IF(Results!$D$11=0,0,(SUMIF('Current trees'!$D$2:$D$501,D293,'Current trees'!$F$2:$F$501)+SUMIF('Planting plan'!$F$2:$F$201,D293,'Planting plan'!$H$2:$H$201))/Results!$D$11))</f>
        <v/>
      </c>
      <c r="J293" s="10" t="str">
        <f aca="false">IF(A293="","",IF(Results!$C$11=0,0,SUMIF('Current trees'!$C$2:$C$501,C293,'Current trees'!$B$2:$B$501)/Results!$C$11))</f>
        <v/>
      </c>
      <c r="K293" s="10" t="str">
        <f aca="false">IF(OR(A293="",D293="not in list"),"",IF(Results!$C$11=0,0,SUMIF('Current trees'!$D$2:$D$501,D293,'Current trees'!$B$2:$B$501)/Results!$C$11))</f>
        <v/>
      </c>
      <c r="L293" s="9" t="str">
        <f aca="false">IF(AND(A293="",B293=""),"",IF(A293="","Species name missing: these trees are not counted",IF(A293&lt;&gt;TRIM(A293),"Extra spaces in the species name: remove them",IF(OR(B293="",AND(B293&lt;&gt;"",IFERROR(OR(NOT(ISNUMBER(B293)),B293&lt;0,B293&lt;&gt;INT(B293)),TRUE()))),"Number of trees must be a whole number, 0 or more",IF(D293="not in list","Genus not in 'Genus–family list': add it",IF(COUNTIF($A$2:$A$501,A293)&gt;1,"Species listed more than once: combine the rows",IF(N(F293)&lt;0,"More trees removed than exist: check the planting plan","")))))))</f>
        <v/>
      </c>
    </row>
    <row r="294" customFormat="false" ht="15" hidden="false" customHeight="true" outlineLevel="0" collapsed="false">
      <c r="A294" s="7"/>
      <c r="B294" s="8"/>
      <c r="C294" s="9" t="str">
        <f aca="false">IF(A294="","",IFERROR(LEFT(TRIM(A294),FIND(" ",TRIM(A294))-1),TRIM(A294)))</f>
        <v/>
      </c>
      <c r="D294" s="9" t="str">
        <f aca="false">IF(A294="","",IFERROR(VLOOKUP(C294,'Genus–family list'!$A$2:$B$400,2,FALSE()),"not in list"))</f>
        <v/>
      </c>
      <c r="E294" s="10" t="str">
        <f aca="false">IF(A294="","",IF(Results!$C$11=0,0,B294/Results!$C$11))</f>
        <v/>
      </c>
      <c r="F294" s="11" t="str">
        <f aca="false">IF(A294="","",B294+SUMIF('Planting plan'!$A$2:$A$201,A294,'Planting plan'!$B$2:$B$201)-SUMIF('Planting plan'!$A$2:$A$201,A294,'Planting plan'!$C$2:$C$201))</f>
        <v/>
      </c>
      <c r="G294" s="10" t="str">
        <f aca="false">IF(A294="","",IF(Results!$D$11=0,0,F294/Results!$D$11))</f>
        <v/>
      </c>
      <c r="H294" s="10" t="str">
        <f aca="false">IF(A294="","",IF(Results!$D$11=0,0,(SUMIF('Current trees'!$C$2:$C$501,C294,'Current trees'!$F$2:$F$501)+SUMIF('Planting plan'!$E$2:$E$201,C294,'Planting plan'!$H$2:$H$201))/Results!$D$11))</f>
        <v/>
      </c>
      <c r="I294" s="10" t="str">
        <f aca="false">IF(OR(A294="",D294="not in list"),"",IF(Results!$D$11=0,0,(SUMIF('Current trees'!$D$2:$D$501,D294,'Current trees'!$F$2:$F$501)+SUMIF('Planting plan'!$F$2:$F$201,D294,'Planting plan'!$H$2:$H$201))/Results!$D$11))</f>
        <v/>
      </c>
      <c r="J294" s="10" t="str">
        <f aca="false">IF(A294="","",IF(Results!$C$11=0,0,SUMIF('Current trees'!$C$2:$C$501,C294,'Current trees'!$B$2:$B$501)/Results!$C$11))</f>
        <v/>
      </c>
      <c r="K294" s="10" t="str">
        <f aca="false">IF(OR(A294="",D294="not in list"),"",IF(Results!$C$11=0,0,SUMIF('Current trees'!$D$2:$D$501,D294,'Current trees'!$B$2:$B$501)/Results!$C$11))</f>
        <v/>
      </c>
      <c r="L294" s="9" t="str">
        <f aca="false">IF(AND(A294="",B294=""),"",IF(A294="","Species name missing: these trees are not counted",IF(A294&lt;&gt;TRIM(A294),"Extra spaces in the species name: remove them",IF(OR(B294="",AND(B294&lt;&gt;"",IFERROR(OR(NOT(ISNUMBER(B294)),B294&lt;0,B294&lt;&gt;INT(B294)),TRUE()))),"Number of trees must be a whole number, 0 or more",IF(D294="not in list","Genus not in 'Genus–family list': add it",IF(COUNTIF($A$2:$A$501,A294)&gt;1,"Species listed more than once: combine the rows",IF(N(F294)&lt;0,"More trees removed than exist: check the planting plan","")))))))</f>
        <v/>
      </c>
    </row>
    <row r="295" customFormat="false" ht="15" hidden="false" customHeight="true" outlineLevel="0" collapsed="false">
      <c r="A295" s="7"/>
      <c r="B295" s="8"/>
      <c r="C295" s="9" t="str">
        <f aca="false">IF(A295="","",IFERROR(LEFT(TRIM(A295),FIND(" ",TRIM(A295))-1),TRIM(A295)))</f>
        <v/>
      </c>
      <c r="D295" s="9" t="str">
        <f aca="false">IF(A295="","",IFERROR(VLOOKUP(C295,'Genus–family list'!$A$2:$B$400,2,FALSE()),"not in list"))</f>
        <v/>
      </c>
      <c r="E295" s="10" t="str">
        <f aca="false">IF(A295="","",IF(Results!$C$11=0,0,B295/Results!$C$11))</f>
        <v/>
      </c>
      <c r="F295" s="11" t="str">
        <f aca="false">IF(A295="","",B295+SUMIF('Planting plan'!$A$2:$A$201,A295,'Planting plan'!$B$2:$B$201)-SUMIF('Planting plan'!$A$2:$A$201,A295,'Planting plan'!$C$2:$C$201))</f>
        <v/>
      </c>
      <c r="G295" s="10" t="str">
        <f aca="false">IF(A295="","",IF(Results!$D$11=0,0,F295/Results!$D$11))</f>
        <v/>
      </c>
      <c r="H295" s="10" t="str">
        <f aca="false">IF(A295="","",IF(Results!$D$11=0,0,(SUMIF('Current trees'!$C$2:$C$501,C295,'Current trees'!$F$2:$F$501)+SUMIF('Planting plan'!$E$2:$E$201,C295,'Planting plan'!$H$2:$H$201))/Results!$D$11))</f>
        <v/>
      </c>
      <c r="I295" s="10" t="str">
        <f aca="false">IF(OR(A295="",D295="not in list"),"",IF(Results!$D$11=0,0,(SUMIF('Current trees'!$D$2:$D$501,D295,'Current trees'!$F$2:$F$501)+SUMIF('Planting plan'!$F$2:$F$201,D295,'Planting plan'!$H$2:$H$201))/Results!$D$11))</f>
        <v/>
      </c>
      <c r="J295" s="10" t="str">
        <f aca="false">IF(A295="","",IF(Results!$C$11=0,0,SUMIF('Current trees'!$C$2:$C$501,C295,'Current trees'!$B$2:$B$501)/Results!$C$11))</f>
        <v/>
      </c>
      <c r="K295" s="10" t="str">
        <f aca="false">IF(OR(A295="",D295="not in list"),"",IF(Results!$C$11=0,0,SUMIF('Current trees'!$D$2:$D$501,D295,'Current trees'!$B$2:$B$501)/Results!$C$11))</f>
        <v/>
      </c>
      <c r="L295" s="9" t="str">
        <f aca="false">IF(AND(A295="",B295=""),"",IF(A295="","Species name missing: these trees are not counted",IF(A295&lt;&gt;TRIM(A295),"Extra spaces in the species name: remove them",IF(OR(B295="",AND(B295&lt;&gt;"",IFERROR(OR(NOT(ISNUMBER(B295)),B295&lt;0,B295&lt;&gt;INT(B295)),TRUE()))),"Number of trees must be a whole number, 0 or more",IF(D295="not in list","Genus not in 'Genus–family list': add it",IF(COUNTIF($A$2:$A$501,A295)&gt;1,"Species listed more than once: combine the rows",IF(N(F295)&lt;0,"More trees removed than exist: check the planting plan","")))))))</f>
        <v/>
      </c>
    </row>
    <row r="296" customFormat="false" ht="15" hidden="false" customHeight="true" outlineLevel="0" collapsed="false">
      <c r="A296" s="7"/>
      <c r="B296" s="8"/>
      <c r="C296" s="9" t="str">
        <f aca="false">IF(A296="","",IFERROR(LEFT(TRIM(A296),FIND(" ",TRIM(A296))-1),TRIM(A296)))</f>
        <v/>
      </c>
      <c r="D296" s="9" t="str">
        <f aca="false">IF(A296="","",IFERROR(VLOOKUP(C296,'Genus–family list'!$A$2:$B$400,2,FALSE()),"not in list"))</f>
        <v/>
      </c>
      <c r="E296" s="10" t="str">
        <f aca="false">IF(A296="","",IF(Results!$C$11=0,0,B296/Results!$C$11))</f>
        <v/>
      </c>
      <c r="F296" s="11" t="str">
        <f aca="false">IF(A296="","",B296+SUMIF('Planting plan'!$A$2:$A$201,A296,'Planting plan'!$B$2:$B$201)-SUMIF('Planting plan'!$A$2:$A$201,A296,'Planting plan'!$C$2:$C$201))</f>
        <v/>
      </c>
      <c r="G296" s="10" t="str">
        <f aca="false">IF(A296="","",IF(Results!$D$11=0,0,F296/Results!$D$11))</f>
        <v/>
      </c>
      <c r="H296" s="10" t="str">
        <f aca="false">IF(A296="","",IF(Results!$D$11=0,0,(SUMIF('Current trees'!$C$2:$C$501,C296,'Current trees'!$F$2:$F$501)+SUMIF('Planting plan'!$E$2:$E$201,C296,'Planting plan'!$H$2:$H$201))/Results!$D$11))</f>
        <v/>
      </c>
      <c r="I296" s="10" t="str">
        <f aca="false">IF(OR(A296="",D296="not in list"),"",IF(Results!$D$11=0,0,(SUMIF('Current trees'!$D$2:$D$501,D296,'Current trees'!$F$2:$F$501)+SUMIF('Planting plan'!$F$2:$F$201,D296,'Planting plan'!$H$2:$H$201))/Results!$D$11))</f>
        <v/>
      </c>
      <c r="J296" s="10" t="str">
        <f aca="false">IF(A296="","",IF(Results!$C$11=0,0,SUMIF('Current trees'!$C$2:$C$501,C296,'Current trees'!$B$2:$B$501)/Results!$C$11))</f>
        <v/>
      </c>
      <c r="K296" s="10" t="str">
        <f aca="false">IF(OR(A296="",D296="not in list"),"",IF(Results!$C$11=0,0,SUMIF('Current trees'!$D$2:$D$501,D296,'Current trees'!$B$2:$B$501)/Results!$C$11))</f>
        <v/>
      </c>
      <c r="L296" s="9" t="str">
        <f aca="false">IF(AND(A296="",B296=""),"",IF(A296="","Species name missing: these trees are not counted",IF(A296&lt;&gt;TRIM(A296),"Extra spaces in the species name: remove them",IF(OR(B296="",AND(B296&lt;&gt;"",IFERROR(OR(NOT(ISNUMBER(B296)),B296&lt;0,B296&lt;&gt;INT(B296)),TRUE()))),"Number of trees must be a whole number, 0 or more",IF(D296="not in list","Genus not in 'Genus–family list': add it",IF(COUNTIF($A$2:$A$501,A296)&gt;1,"Species listed more than once: combine the rows",IF(N(F296)&lt;0,"More trees removed than exist: check the planting plan","")))))))</f>
        <v/>
      </c>
    </row>
    <row r="297" customFormat="false" ht="15" hidden="false" customHeight="true" outlineLevel="0" collapsed="false">
      <c r="A297" s="7"/>
      <c r="B297" s="8"/>
      <c r="C297" s="9" t="str">
        <f aca="false">IF(A297="","",IFERROR(LEFT(TRIM(A297),FIND(" ",TRIM(A297))-1),TRIM(A297)))</f>
        <v/>
      </c>
      <c r="D297" s="9" t="str">
        <f aca="false">IF(A297="","",IFERROR(VLOOKUP(C297,'Genus–family list'!$A$2:$B$400,2,FALSE()),"not in list"))</f>
        <v/>
      </c>
      <c r="E297" s="10" t="str">
        <f aca="false">IF(A297="","",IF(Results!$C$11=0,0,B297/Results!$C$11))</f>
        <v/>
      </c>
      <c r="F297" s="11" t="str">
        <f aca="false">IF(A297="","",B297+SUMIF('Planting plan'!$A$2:$A$201,A297,'Planting plan'!$B$2:$B$201)-SUMIF('Planting plan'!$A$2:$A$201,A297,'Planting plan'!$C$2:$C$201))</f>
        <v/>
      </c>
      <c r="G297" s="10" t="str">
        <f aca="false">IF(A297="","",IF(Results!$D$11=0,0,F297/Results!$D$11))</f>
        <v/>
      </c>
      <c r="H297" s="10" t="str">
        <f aca="false">IF(A297="","",IF(Results!$D$11=0,0,(SUMIF('Current trees'!$C$2:$C$501,C297,'Current trees'!$F$2:$F$501)+SUMIF('Planting plan'!$E$2:$E$201,C297,'Planting plan'!$H$2:$H$201))/Results!$D$11))</f>
        <v/>
      </c>
      <c r="I297" s="10" t="str">
        <f aca="false">IF(OR(A297="",D297="not in list"),"",IF(Results!$D$11=0,0,(SUMIF('Current trees'!$D$2:$D$501,D297,'Current trees'!$F$2:$F$501)+SUMIF('Planting plan'!$F$2:$F$201,D297,'Planting plan'!$H$2:$H$201))/Results!$D$11))</f>
        <v/>
      </c>
      <c r="J297" s="10" t="str">
        <f aca="false">IF(A297="","",IF(Results!$C$11=0,0,SUMIF('Current trees'!$C$2:$C$501,C297,'Current trees'!$B$2:$B$501)/Results!$C$11))</f>
        <v/>
      </c>
      <c r="K297" s="10" t="str">
        <f aca="false">IF(OR(A297="",D297="not in list"),"",IF(Results!$C$11=0,0,SUMIF('Current trees'!$D$2:$D$501,D297,'Current trees'!$B$2:$B$501)/Results!$C$11))</f>
        <v/>
      </c>
      <c r="L297" s="9" t="str">
        <f aca="false">IF(AND(A297="",B297=""),"",IF(A297="","Species name missing: these trees are not counted",IF(A297&lt;&gt;TRIM(A297),"Extra spaces in the species name: remove them",IF(OR(B297="",AND(B297&lt;&gt;"",IFERROR(OR(NOT(ISNUMBER(B297)),B297&lt;0,B297&lt;&gt;INT(B297)),TRUE()))),"Number of trees must be a whole number, 0 or more",IF(D297="not in list","Genus not in 'Genus–family list': add it",IF(COUNTIF($A$2:$A$501,A297)&gt;1,"Species listed more than once: combine the rows",IF(N(F297)&lt;0,"More trees removed than exist: check the planting plan","")))))))</f>
        <v/>
      </c>
    </row>
    <row r="298" customFormat="false" ht="15" hidden="false" customHeight="true" outlineLevel="0" collapsed="false">
      <c r="A298" s="7"/>
      <c r="B298" s="8"/>
      <c r="C298" s="9" t="str">
        <f aca="false">IF(A298="","",IFERROR(LEFT(TRIM(A298),FIND(" ",TRIM(A298))-1),TRIM(A298)))</f>
        <v/>
      </c>
      <c r="D298" s="9" t="str">
        <f aca="false">IF(A298="","",IFERROR(VLOOKUP(C298,'Genus–family list'!$A$2:$B$400,2,FALSE()),"not in list"))</f>
        <v/>
      </c>
      <c r="E298" s="10" t="str">
        <f aca="false">IF(A298="","",IF(Results!$C$11=0,0,B298/Results!$C$11))</f>
        <v/>
      </c>
      <c r="F298" s="11" t="str">
        <f aca="false">IF(A298="","",B298+SUMIF('Planting plan'!$A$2:$A$201,A298,'Planting plan'!$B$2:$B$201)-SUMIF('Planting plan'!$A$2:$A$201,A298,'Planting plan'!$C$2:$C$201))</f>
        <v/>
      </c>
      <c r="G298" s="10" t="str">
        <f aca="false">IF(A298="","",IF(Results!$D$11=0,0,F298/Results!$D$11))</f>
        <v/>
      </c>
      <c r="H298" s="10" t="str">
        <f aca="false">IF(A298="","",IF(Results!$D$11=0,0,(SUMIF('Current trees'!$C$2:$C$501,C298,'Current trees'!$F$2:$F$501)+SUMIF('Planting plan'!$E$2:$E$201,C298,'Planting plan'!$H$2:$H$201))/Results!$D$11))</f>
        <v/>
      </c>
      <c r="I298" s="10" t="str">
        <f aca="false">IF(OR(A298="",D298="not in list"),"",IF(Results!$D$11=0,0,(SUMIF('Current trees'!$D$2:$D$501,D298,'Current trees'!$F$2:$F$501)+SUMIF('Planting plan'!$F$2:$F$201,D298,'Planting plan'!$H$2:$H$201))/Results!$D$11))</f>
        <v/>
      </c>
      <c r="J298" s="10" t="str">
        <f aca="false">IF(A298="","",IF(Results!$C$11=0,0,SUMIF('Current trees'!$C$2:$C$501,C298,'Current trees'!$B$2:$B$501)/Results!$C$11))</f>
        <v/>
      </c>
      <c r="K298" s="10" t="str">
        <f aca="false">IF(OR(A298="",D298="not in list"),"",IF(Results!$C$11=0,0,SUMIF('Current trees'!$D$2:$D$501,D298,'Current trees'!$B$2:$B$501)/Results!$C$11))</f>
        <v/>
      </c>
      <c r="L298" s="9" t="str">
        <f aca="false">IF(AND(A298="",B298=""),"",IF(A298="","Species name missing: these trees are not counted",IF(A298&lt;&gt;TRIM(A298),"Extra spaces in the species name: remove them",IF(OR(B298="",AND(B298&lt;&gt;"",IFERROR(OR(NOT(ISNUMBER(B298)),B298&lt;0,B298&lt;&gt;INT(B298)),TRUE()))),"Number of trees must be a whole number, 0 or more",IF(D298="not in list","Genus not in 'Genus–family list': add it",IF(COUNTIF($A$2:$A$501,A298)&gt;1,"Species listed more than once: combine the rows",IF(N(F298)&lt;0,"More trees removed than exist: check the planting plan","")))))))</f>
        <v/>
      </c>
    </row>
    <row r="299" customFormat="false" ht="15" hidden="false" customHeight="true" outlineLevel="0" collapsed="false">
      <c r="A299" s="7"/>
      <c r="B299" s="8"/>
      <c r="C299" s="9" t="str">
        <f aca="false">IF(A299="","",IFERROR(LEFT(TRIM(A299),FIND(" ",TRIM(A299))-1),TRIM(A299)))</f>
        <v/>
      </c>
      <c r="D299" s="9" t="str">
        <f aca="false">IF(A299="","",IFERROR(VLOOKUP(C299,'Genus–family list'!$A$2:$B$400,2,FALSE()),"not in list"))</f>
        <v/>
      </c>
      <c r="E299" s="10" t="str">
        <f aca="false">IF(A299="","",IF(Results!$C$11=0,0,B299/Results!$C$11))</f>
        <v/>
      </c>
      <c r="F299" s="11" t="str">
        <f aca="false">IF(A299="","",B299+SUMIF('Planting plan'!$A$2:$A$201,A299,'Planting plan'!$B$2:$B$201)-SUMIF('Planting plan'!$A$2:$A$201,A299,'Planting plan'!$C$2:$C$201))</f>
        <v/>
      </c>
      <c r="G299" s="10" t="str">
        <f aca="false">IF(A299="","",IF(Results!$D$11=0,0,F299/Results!$D$11))</f>
        <v/>
      </c>
      <c r="H299" s="10" t="str">
        <f aca="false">IF(A299="","",IF(Results!$D$11=0,0,(SUMIF('Current trees'!$C$2:$C$501,C299,'Current trees'!$F$2:$F$501)+SUMIF('Planting plan'!$E$2:$E$201,C299,'Planting plan'!$H$2:$H$201))/Results!$D$11))</f>
        <v/>
      </c>
      <c r="I299" s="10" t="str">
        <f aca="false">IF(OR(A299="",D299="not in list"),"",IF(Results!$D$11=0,0,(SUMIF('Current trees'!$D$2:$D$501,D299,'Current trees'!$F$2:$F$501)+SUMIF('Planting plan'!$F$2:$F$201,D299,'Planting plan'!$H$2:$H$201))/Results!$D$11))</f>
        <v/>
      </c>
      <c r="J299" s="10" t="str">
        <f aca="false">IF(A299="","",IF(Results!$C$11=0,0,SUMIF('Current trees'!$C$2:$C$501,C299,'Current trees'!$B$2:$B$501)/Results!$C$11))</f>
        <v/>
      </c>
      <c r="K299" s="10" t="str">
        <f aca="false">IF(OR(A299="",D299="not in list"),"",IF(Results!$C$11=0,0,SUMIF('Current trees'!$D$2:$D$501,D299,'Current trees'!$B$2:$B$501)/Results!$C$11))</f>
        <v/>
      </c>
      <c r="L299" s="9" t="str">
        <f aca="false">IF(AND(A299="",B299=""),"",IF(A299="","Species name missing: these trees are not counted",IF(A299&lt;&gt;TRIM(A299),"Extra spaces in the species name: remove them",IF(OR(B299="",AND(B299&lt;&gt;"",IFERROR(OR(NOT(ISNUMBER(B299)),B299&lt;0,B299&lt;&gt;INT(B299)),TRUE()))),"Number of trees must be a whole number, 0 or more",IF(D299="not in list","Genus not in 'Genus–family list': add it",IF(COUNTIF($A$2:$A$501,A299)&gt;1,"Species listed more than once: combine the rows",IF(N(F299)&lt;0,"More trees removed than exist: check the planting plan","")))))))</f>
        <v/>
      </c>
    </row>
    <row r="300" customFormat="false" ht="15" hidden="false" customHeight="true" outlineLevel="0" collapsed="false">
      <c r="A300" s="7"/>
      <c r="B300" s="8"/>
      <c r="C300" s="9" t="str">
        <f aca="false">IF(A300="","",IFERROR(LEFT(TRIM(A300),FIND(" ",TRIM(A300))-1),TRIM(A300)))</f>
        <v/>
      </c>
      <c r="D300" s="9" t="str">
        <f aca="false">IF(A300="","",IFERROR(VLOOKUP(C300,'Genus–family list'!$A$2:$B$400,2,FALSE()),"not in list"))</f>
        <v/>
      </c>
      <c r="E300" s="10" t="str">
        <f aca="false">IF(A300="","",IF(Results!$C$11=0,0,B300/Results!$C$11))</f>
        <v/>
      </c>
      <c r="F300" s="11" t="str">
        <f aca="false">IF(A300="","",B300+SUMIF('Planting plan'!$A$2:$A$201,A300,'Planting plan'!$B$2:$B$201)-SUMIF('Planting plan'!$A$2:$A$201,A300,'Planting plan'!$C$2:$C$201))</f>
        <v/>
      </c>
      <c r="G300" s="10" t="str">
        <f aca="false">IF(A300="","",IF(Results!$D$11=0,0,F300/Results!$D$11))</f>
        <v/>
      </c>
      <c r="H300" s="10" t="str">
        <f aca="false">IF(A300="","",IF(Results!$D$11=0,0,(SUMIF('Current trees'!$C$2:$C$501,C300,'Current trees'!$F$2:$F$501)+SUMIF('Planting plan'!$E$2:$E$201,C300,'Planting plan'!$H$2:$H$201))/Results!$D$11))</f>
        <v/>
      </c>
      <c r="I300" s="10" t="str">
        <f aca="false">IF(OR(A300="",D300="not in list"),"",IF(Results!$D$11=0,0,(SUMIF('Current trees'!$D$2:$D$501,D300,'Current trees'!$F$2:$F$501)+SUMIF('Planting plan'!$F$2:$F$201,D300,'Planting plan'!$H$2:$H$201))/Results!$D$11))</f>
        <v/>
      </c>
      <c r="J300" s="10" t="str">
        <f aca="false">IF(A300="","",IF(Results!$C$11=0,0,SUMIF('Current trees'!$C$2:$C$501,C300,'Current trees'!$B$2:$B$501)/Results!$C$11))</f>
        <v/>
      </c>
      <c r="K300" s="10" t="str">
        <f aca="false">IF(OR(A300="",D300="not in list"),"",IF(Results!$C$11=0,0,SUMIF('Current trees'!$D$2:$D$501,D300,'Current trees'!$B$2:$B$501)/Results!$C$11))</f>
        <v/>
      </c>
      <c r="L300" s="9" t="str">
        <f aca="false">IF(AND(A300="",B300=""),"",IF(A300="","Species name missing: these trees are not counted",IF(A300&lt;&gt;TRIM(A300),"Extra spaces in the species name: remove them",IF(OR(B300="",AND(B300&lt;&gt;"",IFERROR(OR(NOT(ISNUMBER(B300)),B300&lt;0,B300&lt;&gt;INT(B300)),TRUE()))),"Number of trees must be a whole number, 0 or more",IF(D300="not in list","Genus not in 'Genus–family list': add it",IF(COUNTIF($A$2:$A$501,A300)&gt;1,"Species listed more than once: combine the rows",IF(N(F300)&lt;0,"More trees removed than exist: check the planting plan","")))))))</f>
        <v/>
      </c>
    </row>
    <row r="301" customFormat="false" ht="15" hidden="false" customHeight="true" outlineLevel="0" collapsed="false">
      <c r="A301" s="7"/>
      <c r="B301" s="8"/>
      <c r="C301" s="9" t="str">
        <f aca="false">IF(A301="","",IFERROR(LEFT(TRIM(A301),FIND(" ",TRIM(A301))-1),TRIM(A301)))</f>
        <v/>
      </c>
      <c r="D301" s="9" t="str">
        <f aca="false">IF(A301="","",IFERROR(VLOOKUP(C301,'Genus–family list'!$A$2:$B$400,2,FALSE()),"not in list"))</f>
        <v/>
      </c>
      <c r="E301" s="10" t="str">
        <f aca="false">IF(A301="","",IF(Results!$C$11=0,0,B301/Results!$C$11))</f>
        <v/>
      </c>
      <c r="F301" s="11" t="str">
        <f aca="false">IF(A301="","",B301+SUMIF('Planting plan'!$A$2:$A$201,A301,'Planting plan'!$B$2:$B$201)-SUMIF('Planting plan'!$A$2:$A$201,A301,'Planting plan'!$C$2:$C$201))</f>
        <v/>
      </c>
      <c r="G301" s="10" t="str">
        <f aca="false">IF(A301="","",IF(Results!$D$11=0,0,F301/Results!$D$11))</f>
        <v/>
      </c>
      <c r="H301" s="10" t="str">
        <f aca="false">IF(A301="","",IF(Results!$D$11=0,0,(SUMIF('Current trees'!$C$2:$C$501,C301,'Current trees'!$F$2:$F$501)+SUMIF('Planting plan'!$E$2:$E$201,C301,'Planting plan'!$H$2:$H$201))/Results!$D$11))</f>
        <v/>
      </c>
      <c r="I301" s="10" t="str">
        <f aca="false">IF(OR(A301="",D301="not in list"),"",IF(Results!$D$11=0,0,(SUMIF('Current trees'!$D$2:$D$501,D301,'Current trees'!$F$2:$F$501)+SUMIF('Planting plan'!$F$2:$F$201,D301,'Planting plan'!$H$2:$H$201))/Results!$D$11))</f>
        <v/>
      </c>
      <c r="J301" s="10" t="str">
        <f aca="false">IF(A301="","",IF(Results!$C$11=0,0,SUMIF('Current trees'!$C$2:$C$501,C301,'Current trees'!$B$2:$B$501)/Results!$C$11))</f>
        <v/>
      </c>
      <c r="K301" s="10" t="str">
        <f aca="false">IF(OR(A301="",D301="not in list"),"",IF(Results!$C$11=0,0,SUMIF('Current trees'!$D$2:$D$501,D301,'Current trees'!$B$2:$B$501)/Results!$C$11))</f>
        <v/>
      </c>
      <c r="L301" s="9" t="str">
        <f aca="false">IF(AND(A301="",B301=""),"",IF(A301="","Species name missing: these trees are not counted",IF(A301&lt;&gt;TRIM(A301),"Extra spaces in the species name: remove them",IF(OR(B301="",AND(B301&lt;&gt;"",IFERROR(OR(NOT(ISNUMBER(B301)),B301&lt;0,B301&lt;&gt;INT(B301)),TRUE()))),"Number of trees must be a whole number, 0 or more",IF(D301="not in list","Genus not in 'Genus–family list': add it",IF(COUNTIF($A$2:$A$501,A301)&gt;1,"Species listed more than once: combine the rows",IF(N(F301)&lt;0,"More trees removed than exist: check the planting plan","")))))))</f>
        <v/>
      </c>
    </row>
    <row r="302" customFormat="false" ht="15" hidden="false" customHeight="true" outlineLevel="0" collapsed="false">
      <c r="A302" s="7"/>
      <c r="B302" s="8"/>
      <c r="C302" s="9" t="str">
        <f aca="false">IF(A302="","",IFERROR(LEFT(TRIM(A302),FIND(" ",TRIM(A302))-1),TRIM(A302)))</f>
        <v/>
      </c>
      <c r="D302" s="9" t="str">
        <f aca="false">IF(A302="","",IFERROR(VLOOKUP(C302,'Genus–family list'!$A$2:$B$400,2,FALSE()),"not in list"))</f>
        <v/>
      </c>
      <c r="E302" s="10" t="str">
        <f aca="false">IF(A302="","",IF(Results!$C$11=0,0,B302/Results!$C$11))</f>
        <v/>
      </c>
      <c r="F302" s="11" t="str">
        <f aca="false">IF(A302="","",B302+SUMIF('Planting plan'!$A$2:$A$201,A302,'Planting plan'!$B$2:$B$201)-SUMIF('Planting plan'!$A$2:$A$201,A302,'Planting plan'!$C$2:$C$201))</f>
        <v/>
      </c>
      <c r="G302" s="10" t="str">
        <f aca="false">IF(A302="","",IF(Results!$D$11=0,0,F302/Results!$D$11))</f>
        <v/>
      </c>
      <c r="H302" s="10" t="str">
        <f aca="false">IF(A302="","",IF(Results!$D$11=0,0,(SUMIF('Current trees'!$C$2:$C$501,C302,'Current trees'!$F$2:$F$501)+SUMIF('Planting plan'!$E$2:$E$201,C302,'Planting plan'!$H$2:$H$201))/Results!$D$11))</f>
        <v/>
      </c>
      <c r="I302" s="10" t="str">
        <f aca="false">IF(OR(A302="",D302="not in list"),"",IF(Results!$D$11=0,0,(SUMIF('Current trees'!$D$2:$D$501,D302,'Current trees'!$F$2:$F$501)+SUMIF('Planting plan'!$F$2:$F$201,D302,'Planting plan'!$H$2:$H$201))/Results!$D$11))</f>
        <v/>
      </c>
      <c r="J302" s="10" t="str">
        <f aca="false">IF(A302="","",IF(Results!$C$11=0,0,SUMIF('Current trees'!$C$2:$C$501,C302,'Current trees'!$B$2:$B$501)/Results!$C$11))</f>
        <v/>
      </c>
      <c r="K302" s="10" t="str">
        <f aca="false">IF(OR(A302="",D302="not in list"),"",IF(Results!$C$11=0,0,SUMIF('Current trees'!$D$2:$D$501,D302,'Current trees'!$B$2:$B$501)/Results!$C$11))</f>
        <v/>
      </c>
      <c r="L302" s="9" t="str">
        <f aca="false">IF(AND(A302="",B302=""),"",IF(A302="","Species name missing: these trees are not counted",IF(A302&lt;&gt;TRIM(A302),"Extra spaces in the species name: remove them",IF(OR(B302="",AND(B302&lt;&gt;"",IFERROR(OR(NOT(ISNUMBER(B302)),B302&lt;0,B302&lt;&gt;INT(B302)),TRUE()))),"Number of trees must be a whole number, 0 or more",IF(D302="not in list","Genus not in 'Genus–family list': add it",IF(COUNTIF($A$2:$A$501,A302)&gt;1,"Species listed more than once: combine the rows",IF(N(F302)&lt;0,"More trees removed than exist: check the planting plan","")))))))</f>
        <v/>
      </c>
    </row>
    <row r="303" customFormat="false" ht="15" hidden="false" customHeight="true" outlineLevel="0" collapsed="false">
      <c r="A303" s="7"/>
      <c r="B303" s="8"/>
      <c r="C303" s="9" t="str">
        <f aca="false">IF(A303="","",IFERROR(LEFT(TRIM(A303),FIND(" ",TRIM(A303))-1),TRIM(A303)))</f>
        <v/>
      </c>
      <c r="D303" s="9" t="str">
        <f aca="false">IF(A303="","",IFERROR(VLOOKUP(C303,'Genus–family list'!$A$2:$B$400,2,FALSE()),"not in list"))</f>
        <v/>
      </c>
      <c r="E303" s="10" t="str">
        <f aca="false">IF(A303="","",IF(Results!$C$11=0,0,B303/Results!$C$11))</f>
        <v/>
      </c>
      <c r="F303" s="11" t="str">
        <f aca="false">IF(A303="","",B303+SUMIF('Planting plan'!$A$2:$A$201,A303,'Planting plan'!$B$2:$B$201)-SUMIF('Planting plan'!$A$2:$A$201,A303,'Planting plan'!$C$2:$C$201))</f>
        <v/>
      </c>
      <c r="G303" s="10" t="str">
        <f aca="false">IF(A303="","",IF(Results!$D$11=0,0,F303/Results!$D$11))</f>
        <v/>
      </c>
      <c r="H303" s="10" t="str">
        <f aca="false">IF(A303="","",IF(Results!$D$11=0,0,(SUMIF('Current trees'!$C$2:$C$501,C303,'Current trees'!$F$2:$F$501)+SUMIF('Planting plan'!$E$2:$E$201,C303,'Planting plan'!$H$2:$H$201))/Results!$D$11))</f>
        <v/>
      </c>
      <c r="I303" s="10" t="str">
        <f aca="false">IF(OR(A303="",D303="not in list"),"",IF(Results!$D$11=0,0,(SUMIF('Current trees'!$D$2:$D$501,D303,'Current trees'!$F$2:$F$501)+SUMIF('Planting plan'!$F$2:$F$201,D303,'Planting plan'!$H$2:$H$201))/Results!$D$11))</f>
        <v/>
      </c>
      <c r="J303" s="10" t="str">
        <f aca="false">IF(A303="","",IF(Results!$C$11=0,0,SUMIF('Current trees'!$C$2:$C$501,C303,'Current trees'!$B$2:$B$501)/Results!$C$11))</f>
        <v/>
      </c>
      <c r="K303" s="10" t="str">
        <f aca="false">IF(OR(A303="",D303="not in list"),"",IF(Results!$C$11=0,0,SUMIF('Current trees'!$D$2:$D$501,D303,'Current trees'!$B$2:$B$501)/Results!$C$11))</f>
        <v/>
      </c>
      <c r="L303" s="9" t="str">
        <f aca="false">IF(AND(A303="",B303=""),"",IF(A303="","Species name missing: these trees are not counted",IF(A303&lt;&gt;TRIM(A303),"Extra spaces in the species name: remove them",IF(OR(B303="",AND(B303&lt;&gt;"",IFERROR(OR(NOT(ISNUMBER(B303)),B303&lt;0,B303&lt;&gt;INT(B303)),TRUE()))),"Number of trees must be a whole number, 0 or more",IF(D303="not in list","Genus not in 'Genus–family list': add it",IF(COUNTIF($A$2:$A$501,A303)&gt;1,"Species listed more than once: combine the rows",IF(N(F303)&lt;0,"More trees removed than exist: check the planting plan","")))))))</f>
        <v/>
      </c>
    </row>
    <row r="304" customFormat="false" ht="15" hidden="false" customHeight="true" outlineLevel="0" collapsed="false">
      <c r="A304" s="7"/>
      <c r="B304" s="8"/>
      <c r="C304" s="9" t="str">
        <f aca="false">IF(A304="","",IFERROR(LEFT(TRIM(A304),FIND(" ",TRIM(A304))-1),TRIM(A304)))</f>
        <v/>
      </c>
      <c r="D304" s="9" t="str">
        <f aca="false">IF(A304="","",IFERROR(VLOOKUP(C304,'Genus–family list'!$A$2:$B$400,2,FALSE()),"not in list"))</f>
        <v/>
      </c>
      <c r="E304" s="10" t="str">
        <f aca="false">IF(A304="","",IF(Results!$C$11=0,0,B304/Results!$C$11))</f>
        <v/>
      </c>
      <c r="F304" s="11" t="str">
        <f aca="false">IF(A304="","",B304+SUMIF('Planting plan'!$A$2:$A$201,A304,'Planting plan'!$B$2:$B$201)-SUMIF('Planting plan'!$A$2:$A$201,A304,'Planting plan'!$C$2:$C$201))</f>
        <v/>
      </c>
      <c r="G304" s="10" t="str">
        <f aca="false">IF(A304="","",IF(Results!$D$11=0,0,F304/Results!$D$11))</f>
        <v/>
      </c>
      <c r="H304" s="10" t="str">
        <f aca="false">IF(A304="","",IF(Results!$D$11=0,0,(SUMIF('Current trees'!$C$2:$C$501,C304,'Current trees'!$F$2:$F$501)+SUMIF('Planting plan'!$E$2:$E$201,C304,'Planting plan'!$H$2:$H$201))/Results!$D$11))</f>
        <v/>
      </c>
      <c r="I304" s="10" t="str">
        <f aca="false">IF(OR(A304="",D304="not in list"),"",IF(Results!$D$11=0,0,(SUMIF('Current trees'!$D$2:$D$501,D304,'Current trees'!$F$2:$F$501)+SUMIF('Planting plan'!$F$2:$F$201,D304,'Planting plan'!$H$2:$H$201))/Results!$D$11))</f>
        <v/>
      </c>
      <c r="J304" s="10" t="str">
        <f aca="false">IF(A304="","",IF(Results!$C$11=0,0,SUMIF('Current trees'!$C$2:$C$501,C304,'Current trees'!$B$2:$B$501)/Results!$C$11))</f>
        <v/>
      </c>
      <c r="K304" s="10" t="str">
        <f aca="false">IF(OR(A304="",D304="not in list"),"",IF(Results!$C$11=0,0,SUMIF('Current trees'!$D$2:$D$501,D304,'Current trees'!$B$2:$B$501)/Results!$C$11))</f>
        <v/>
      </c>
      <c r="L304" s="9" t="str">
        <f aca="false">IF(AND(A304="",B304=""),"",IF(A304="","Species name missing: these trees are not counted",IF(A304&lt;&gt;TRIM(A304),"Extra spaces in the species name: remove them",IF(OR(B304="",AND(B304&lt;&gt;"",IFERROR(OR(NOT(ISNUMBER(B304)),B304&lt;0,B304&lt;&gt;INT(B304)),TRUE()))),"Number of trees must be a whole number, 0 or more",IF(D304="not in list","Genus not in 'Genus–family list': add it",IF(COUNTIF($A$2:$A$501,A304)&gt;1,"Species listed more than once: combine the rows",IF(N(F304)&lt;0,"More trees removed than exist: check the planting plan","")))))))</f>
        <v/>
      </c>
    </row>
    <row r="305" customFormat="false" ht="15" hidden="false" customHeight="true" outlineLevel="0" collapsed="false">
      <c r="A305" s="7"/>
      <c r="B305" s="8"/>
      <c r="C305" s="9" t="str">
        <f aca="false">IF(A305="","",IFERROR(LEFT(TRIM(A305),FIND(" ",TRIM(A305))-1),TRIM(A305)))</f>
        <v/>
      </c>
      <c r="D305" s="9" t="str">
        <f aca="false">IF(A305="","",IFERROR(VLOOKUP(C305,'Genus–family list'!$A$2:$B$400,2,FALSE()),"not in list"))</f>
        <v/>
      </c>
      <c r="E305" s="10" t="str">
        <f aca="false">IF(A305="","",IF(Results!$C$11=0,0,B305/Results!$C$11))</f>
        <v/>
      </c>
      <c r="F305" s="11" t="str">
        <f aca="false">IF(A305="","",B305+SUMIF('Planting plan'!$A$2:$A$201,A305,'Planting plan'!$B$2:$B$201)-SUMIF('Planting plan'!$A$2:$A$201,A305,'Planting plan'!$C$2:$C$201))</f>
        <v/>
      </c>
      <c r="G305" s="10" t="str">
        <f aca="false">IF(A305="","",IF(Results!$D$11=0,0,F305/Results!$D$11))</f>
        <v/>
      </c>
      <c r="H305" s="10" t="str">
        <f aca="false">IF(A305="","",IF(Results!$D$11=0,0,(SUMIF('Current trees'!$C$2:$C$501,C305,'Current trees'!$F$2:$F$501)+SUMIF('Planting plan'!$E$2:$E$201,C305,'Planting plan'!$H$2:$H$201))/Results!$D$11))</f>
        <v/>
      </c>
      <c r="I305" s="10" t="str">
        <f aca="false">IF(OR(A305="",D305="not in list"),"",IF(Results!$D$11=0,0,(SUMIF('Current trees'!$D$2:$D$501,D305,'Current trees'!$F$2:$F$501)+SUMIF('Planting plan'!$F$2:$F$201,D305,'Planting plan'!$H$2:$H$201))/Results!$D$11))</f>
        <v/>
      </c>
      <c r="J305" s="10" t="str">
        <f aca="false">IF(A305="","",IF(Results!$C$11=0,0,SUMIF('Current trees'!$C$2:$C$501,C305,'Current trees'!$B$2:$B$501)/Results!$C$11))</f>
        <v/>
      </c>
      <c r="K305" s="10" t="str">
        <f aca="false">IF(OR(A305="",D305="not in list"),"",IF(Results!$C$11=0,0,SUMIF('Current trees'!$D$2:$D$501,D305,'Current trees'!$B$2:$B$501)/Results!$C$11))</f>
        <v/>
      </c>
      <c r="L305" s="9" t="str">
        <f aca="false">IF(AND(A305="",B305=""),"",IF(A305="","Species name missing: these trees are not counted",IF(A305&lt;&gt;TRIM(A305),"Extra spaces in the species name: remove them",IF(OR(B305="",AND(B305&lt;&gt;"",IFERROR(OR(NOT(ISNUMBER(B305)),B305&lt;0,B305&lt;&gt;INT(B305)),TRUE()))),"Number of trees must be a whole number, 0 or more",IF(D305="not in list","Genus not in 'Genus–family list': add it",IF(COUNTIF($A$2:$A$501,A305)&gt;1,"Species listed more than once: combine the rows",IF(N(F305)&lt;0,"More trees removed than exist: check the planting plan","")))))))</f>
        <v/>
      </c>
    </row>
    <row r="306" customFormat="false" ht="15" hidden="false" customHeight="true" outlineLevel="0" collapsed="false">
      <c r="A306" s="7"/>
      <c r="B306" s="8"/>
      <c r="C306" s="9" t="str">
        <f aca="false">IF(A306="","",IFERROR(LEFT(TRIM(A306),FIND(" ",TRIM(A306))-1),TRIM(A306)))</f>
        <v/>
      </c>
      <c r="D306" s="9" t="str">
        <f aca="false">IF(A306="","",IFERROR(VLOOKUP(C306,'Genus–family list'!$A$2:$B$400,2,FALSE()),"not in list"))</f>
        <v/>
      </c>
      <c r="E306" s="10" t="str">
        <f aca="false">IF(A306="","",IF(Results!$C$11=0,0,B306/Results!$C$11))</f>
        <v/>
      </c>
      <c r="F306" s="11" t="str">
        <f aca="false">IF(A306="","",B306+SUMIF('Planting plan'!$A$2:$A$201,A306,'Planting plan'!$B$2:$B$201)-SUMIF('Planting plan'!$A$2:$A$201,A306,'Planting plan'!$C$2:$C$201))</f>
        <v/>
      </c>
      <c r="G306" s="10" t="str">
        <f aca="false">IF(A306="","",IF(Results!$D$11=0,0,F306/Results!$D$11))</f>
        <v/>
      </c>
      <c r="H306" s="10" t="str">
        <f aca="false">IF(A306="","",IF(Results!$D$11=0,0,(SUMIF('Current trees'!$C$2:$C$501,C306,'Current trees'!$F$2:$F$501)+SUMIF('Planting plan'!$E$2:$E$201,C306,'Planting plan'!$H$2:$H$201))/Results!$D$11))</f>
        <v/>
      </c>
      <c r="I306" s="10" t="str">
        <f aca="false">IF(OR(A306="",D306="not in list"),"",IF(Results!$D$11=0,0,(SUMIF('Current trees'!$D$2:$D$501,D306,'Current trees'!$F$2:$F$501)+SUMIF('Planting plan'!$F$2:$F$201,D306,'Planting plan'!$H$2:$H$201))/Results!$D$11))</f>
        <v/>
      </c>
      <c r="J306" s="10" t="str">
        <f aca="false">IF(A306="","",IF(Results!$C$11=0,0,SUMIF('Current trees'!$C$2:$C$501,C306,'Current trees'!$B$2:$B$501)/Results!$C$11))</f>
        <v/>
      </c>
      <c r="K306" s="10" t="str">
        <f aca="false">IF(OR(A306="",D306="not in list"),"",IF(Results!$C$11=0,0,SUMIF('Current trees'!$D$2:$D$501,D306,'Current trees'!$B$2:$B$501)/Results!$C$11))</f>
        <v/>
      </c>
      <c r="L306" s="9" t="str">
        <f aca="false">IF(AND(A306="",B306=""),"",IF(A306="","Species name missing: these trees are not counted",IF(A306&lt;&gt;TRIM(A306),"Extra spaces in the species name: remove them",IF(OR(B306="",AND(B306&lt;&gt;"",IFERROR(OR(NOT(ISNUMBER(B306)),B306&lt;0,B306&lt;&gt;INT(B306)),TRUE()))),"Number of trees must be a whole number, 0 or more",IF(D306="not in list","Genus not in 'Genus–family list': add it",IF(COUNTIF($A$2:$A$501,A306)&gt;1,"Species listed more than once: combine the rows",IF(N(F306)&lt;0,"More trees removed than exist: check the planting plan","")))))))</f>
        <v/>
      </c>
    </row>
    <row r="307" customFormat="false" ht="15" hidden="false" customHeight="true" outlineLevel="0" collapsed="false">
      <c r="A307" s="7"/>
      <c r="B307" s="8"/>
      <c r="C307" s="9" t="str">
        <f aca="false">IF(A307="","",IFERROR(LEFT(TRIM(A307),FIND(" ",TRIM(A307))-1),TRIM(A307)))</f>
        <v/>
      </c>
      <c r="D307" s="9" t="str">
        <f aca="false">IF(A307="","",IFERROR(VLOOKUP(C307,'Genus–family list'!$A$2:$B$400,2,FALSE()),"not in list"))</f>
        <v/>
      </c>
      <c r="E307" s="10" t="str">
        <f aca="false">IF(A307="","",IF(Results!$C$11=0,0,B307/Results!$C$11))</f>
        <v/>
      </c>
      <c r="F307" s="11" t="str">
        <f aca="false">IF(A307="","",B307+SUMIF('Planting plan'!$A$2:$A$201,A307,'Planting plan'!$B$2:$B$201)-SUMIF('Planting plan'!$A$2:$A$201,A307,'Planting plan'!$C$2:$C$201))</f>
        <v/>
      </c>
      <c r="G307" s="10" t="str">
        <f aca="false">IF(A307="","",IF(Results!$D$11=0,0,F307/Results!$D$11))</f>
        <v/>
      </c>
      <c r="H307" s="10" t="str">
        <f aca="false">IF(A307="","",IF(Results!$D$11=0,0,(SUMIF('Current trees'!$C$2:$C$501,C307,'Current trees'!$F$2:$F$501)+SUMIF('Planting plan'!$E$2:$E$201,C307,'Planting plan'!$H$2:$H$201))/Results!$D$11))</f>
        <v/>
      </c>
      <c r="I307" s="10" t="str">
        <f aca="false">IF(OR(A307="",D307="not in list"),"",IF(Results!$D$11=0,0,(SUMIF('Current trees'!$D$2:$D$501,D307,'Current trees'!$F$2:$F$501)+SUMIF('Planting plan'!$F$2:$F$201,D307,'Planting plan'!$H$2:$H$201))/Results!$D$11))</f>
        <v/>
      </c>
      <c r="J307" s="10" t="str">
        <f aca="false">IF(A307="","",IF(Results!$C$11=0,0,SUMIF('Current trees'!$C$2:$C$501,C307,'Current trees'!$B$2:$B$501)/Results!$C$11))</f>
        <v/>
      </c>
      <c r="K307" s="10" t="str">
        <f aca="false">IF(OR(A307="",D307="not in list"),"",IF(Results!$C$11=0,0,SUMIF('Current trees'!$D$2:$D$501,D307,'Current trees'!$B$2:$B$501)/Results!$C$11))</f>
        <v/>
      </c>
      <c r="L307" s="9" t="str">
        <f aca="false">IF(AND(A307="",B307=""),"",IF(A307="","Species name missing: these trees are not counted",IF(A307&lt;&gt;TRIM(A307),"Extra spaces in the species name: remove them",IF(OR(B307="",AND(B307&lt;&gt;"",IFERROR(OR(NOT(ISNUMBER(B307)),B307&lt;0,B307&lt;&gt;INT(B307)),TRUE()))),"Number of trees must be a whole number, 0 or more",IF(D307="not in list","Genus not in 'Genus–family list': add it",IF(COUNTIF($A$2:$A$501,A307)&gt;1,"Species listed more than once: combine the rows",IF(N(F307)&lt;0,"More trees removed than exist: check the planting plan","")))))))</f>
        <v/>
      </c>
    </row>
    <row r="308" customFormat="false" ht="15" hidden="false" customHeight="true" outlineLevel="0" collapsed="false">
      <c r="A308" s="7"/>
      <c r="B308" s="8"/>
      <c r="C308" s="9" t="str">
        <f aca="false">IF(A308="","",IFERROR(LEFT(TRIM(A308),FIND(" ",TRIM(A308))-1),TRIM(A308)))</f>
        <v/>
      </c>
      <c r="D308" s="9" t="str">
        <f aca="false">IF(A308="","",IFERROR(VLOOKUP(C308,'Genus–family list'!$A$2:$B$400,2,FALSE()),"not in list"))</f>
        <v/>
      </c>
      <c r="E308" s="10" t="str">
        <f aca="false">IF(A308="","",IF(Results!$C$11=0,0,B308/Results!$C$11))</f>
        <v/>
      </c>
      <c r="F308" s="11" t="str">
        <f aca="false">IF(A308="","",B308+SUMIF('Planting plan'!$A$2:$A$201,A308,'Planting plan'!$B$2:$B$201)-SUMIF('Planting plan'!$A$2:$A$201,A308,'Planting plan'!$C$2:$C$201))</f>
        <v/>
      </c>
      <c r="G308" s="10" t="str">
        <f aca="false">IF(A308="","",IF(Results!$D$11=0,0,F308/Results!$D$11))</f>
        <v/>
      </c>
      <c r="H308" s="10" t="str">
        <f aca="false">IF(A308="","",IF(Results!$D$11=0,0,(SUMIF('Current trees'!$C$2:$C$501,C308,'Current trees'!$F$2:$F$501)+SUMIF('Planting plan'!$E$2:$E$201,C308,'Planting plan'!$H$2:$H$201))/Results!$D$11))</f>
        <v/>
      </c>
      <c r="I308" s="10" t="str">
        <f aca="false">IF(OR(A308="",D308="not in list"),"",IF(Results!$D$11=0,0,(SUMIF('Current trees'!$D$2:$D$501,D308,'Current trees'!$F$2:$F$501)+SUMIF('Planting plan'!$F$2:$F$201,D308,'Planting plan'!$H$2:$H$201))/Results!$D$11))</f>
        <v/>
      </c>
      <c r="J308" s="10" t="str">
        <f aca="false">IF(A308="","",IF(Results!$C$11=0,0,SUMIF('Current trees'!$C$2:$C$501,C308,'Current trees'!$B$2:$B$501)/Results!$C$11))</f>
        <v/>
      </c>
      <c r="K308" s="10" t="str">
        <f aca="false">IF(OR(A308="",D308="not in list"),"",IF(Results!$C$11=0,0,SUMIF('Current trees'!$D$2:$D$501,D308,'Current trees'!$B$2:$B$501)/Results!$C$11))</f>
        <v/>
      </c>
      <c r="L308" s="9" t="str">
        <f aca="false">IF(AND(A308="",B308=""),"",IF(A308="","Species name missing: these trees are not counted",IF(A308&lt;&gt;TRIM(A308),"Extra spaces in the species name: remove them",IF(OR(B308="",AND(B308&lt;&gt;"",IFERROR(OR(NOT(ISNUMBER(B308)),B308&lt;0,B308&lt;&gt;INT(B308)),TRUE()))),"Number of trees must be a whole number, 0 or more",IF(D308="not in list","Genus not in 'Genus–family list': add it",IF(COUNTIF($A$2:$A$501,A308)&gt;1,"Species listed more than once: combine the rows",IF(N(F308)&lt;0,"More trees removed than exist: check the planting plan","")))))))</f>
        <v/>
      </c>
    </row>
    <row r="309" customFormat="false" ht="15" hidden="false" customHeight="true" outlineLevel="0" collapsed="false">
      <c r="A309" s="7"/>
      <c r="B309" s="8"/>
      <c r="C309" s="9" t="str">
        <f aca="false">IF(A309="","",IFERROR(LEFT(TRIM(A309),FIND(" ",TRIM(A309))-1),TRIM(A309)))</f>
        <v/>
      </c>
      <c r="D309" s="9" t="str">
        <f aca="false">IF(A309="","",IFERROR(VLOOKUP(C309,'Genus–family list'!$A$2:$B$400,2,FALSE()),"not in list"))</f>
        <v/>
      </c>
      <c r="E309" s="10" t="str">
        <f aca="false">IF(A309="","",IF(Results!$C$11=0,0,B309/Results!$C$11))</f>
        <v/>
      </c>
      <c r="F309" s="11" t="str">
        <f aca="false">IF(A309="","",B309+SUMIF('Planting plan'!$A$2:$A$201,A309,'Planting plan'!$B$2:$B$201)-SUMIF('Planting plan'!$A$2:$A$201,A309,'Planting plan'!$C$2:$C$201))</f>
        <v/>
      </c>
      <c r="G309" s="10" t="str">
        <f aca="false">IF(A309="","",IF(Results!$D$11=0,0,F309/Results!$D$11))</f>
        <v/>
      </c>
      <c r="H309" s="10" t="str">
        <f aca="false">IF(A309="","",IF(Results!$D$11=0,0,(SUMIF('Current trees'!$C$2:$C$501,C309,'Current trees'!$F$2:$F$501)+SUMIF('Planting plan'!$E$2:$E$201,C309,'Planting plan'!$H$2:$H$201))/Results!$D$11))</f>
        <v/>
      </c>
      <c r="I309" s="10" t="str">
        <f aca="false">IF(OR(A309="",D309="not in list"),"",IF(Results!$D$11=0,0,(SUMIF('Current trees'!$D$2:$D$501,D309,'Current trees'!$F$2:$F$501)+SUMIF('Planting plan'!$F$2:$F$201,D309,'Planting plan'!$H$2:$H$201))/Results!$D$11))</f>
        <v/>
      </c>
      <c r="J309" s="10" t="str">
        <f aca="false">IF(A309="","",IF(Results!$C$11=0,0,SUMIF('Current trees'!$C$2:$C$501,C309,'Current trees'!$B$2:$B$501)/Results!$C$11))</f>
        <v/>
      </c>
      <c r="K309" s="10" t="str">
        <f aca="false">IF(OR(A309="",D309="not in list"),"",IF(Results!$C$11=0,0,SUMIF('Current trees'!$D$2:$D$501,D309,'Current trees'!$B$2:$B$501)/Results!$C$11))</f>
        <v/>
      </c>
      <c r="L309" s="9" t="str">
        <f aca="false">IF(AND(A309="",B309=""),"",IF(A309="","Species name missing: these trees are not counted",IF(A309&lt;&gt;TRIM(A309),"Extra spaces in the species name: remove them",IF(OR(B309="",AND(B309&lt;&gt;"",IFERROR(OR(NOT(ISNUMBER(B309)),B309&lt;0,B309&lt;&gt;INT(B309)),TRUE()))),"Number of trees must be a whole number, 0 or more",IF(D309="not in list","Genus not in 'Genus–family list': add it",IF(COUNTIF($A$2:$A$501,A309)&gt;1,"Species listed more than once: combine the rows",IF(N(F309)&lt;0,"More trees removed than exist: check the planting plan","")))))))</f>
        <v/>
      </c>
    </row>
    <row r="310" customFormat="false" ht="15" hidden="false" customHeight="true" outlineLevel="0" collapsed="false">
      <c r="A310" s="7"/>
      <c r="B310" s="8"/>
      <c r="C310" s="9" t="str">
        <f aca="false">IF(A310="","",IFERROR(LEFT(TRIM(A310),FIND(" ",TRIM(A310))-1),TRIM(A310)))</f>
        <v/>
      </c>
      <c r="D310" s="9" t="str">
        <f aca="false">IF(A310="","",IFERROR(VLOOKUP(C310,'Genus–family list'!$A$2:$B$400,2,FALSE()),"not in list"))</f>
        <v/>
      </c>
      <c r="E310" s="10" t="str">
        <f aca="false">IF(A310="","",IF(Results!$C$11=0,0,B310/Results!$C$11))</f>
        <v/>
      </c>
      <c r="F310" s="11" t="str">
        <f aca="false">IF(A310="","",B310+SUMIF('Planting plan'!$A$2:$A$201,A310,'Planting plan'!$B$2:$B$201)-SUMIF('Planting plan'!$A$2:$A$201,A310,'Planting plan'!$C$2:$C$201))</f>
        <v/>
      </c>
      <c r="G310" s="10" t="str">
        <f aca="false">IF(A310="","",IF(Results!$D$11=0,0,F310/Results!$D$11))</f>
        <v/>
      </c>
      <c r="H310" s="10" t="str">
        <f aca="false">IF(A310="","",IF(Results!$D$11=0,0,(SUMIF('Current trees'!$C$2:$C$501,C310,'Current trees'!$F$2:$F$501)+SUMIF('Planting plan'!$E$2:$E$201,C310,'Planting plan'!$H$2:$H$201))/Results!$D$11))</f>
        <v/>
      </c>
      <c r="I310" s="10" t="str">
        <f aca="false">IF(OR(A310="",D310="not in list"),"",IF(Results!$D$11=0,0,(SUMIF('Current trees'!$D$2:$D$501,D310,'Current trees'!$F$2:$F$501)+SUMIF('Planting plan'!$F$2:$F$201,D310,'Planting plan'!$H$2:$H$201))/Results!$D$11))</f>
        <v/>
      </c>
      <c r="J310" s="10" t="str">
        <f aca="false">IF(A310="","",IF(Results!$C$11=0,0,SUMIF('Current trees'!$C$2:$C$501,C310,'Current trees'!$B$2:$B$501)/Results!$C$11))</f>
        <v/>
      </c>
      <c r="K310" s="10" t="str">
        <f aca="false">IF(OR(A310="",D310="not in list"),"",IF(Results!$C$11=0,0,SUMIF('Current trees'!$D$2:$D$501,D310,'Current trees'!$B$2:$B$501)/Results!$C$11))</f>
        <v/>
      </c>
      <c r="L310" s="9" t="str">
        <f aca="false">IF(AND(A310="",B310=""),"",IF(A310="","Species name missing: these trees are not counted",IF(A310&lt;&gt;TRIM(A310),"Extra spaces in the species name: remove them",IF(OR(B310="",AND(B310&lt;&gt;"",IFERROR(OR(NOT(ISNUMBER(B310)),B310&lt;0,B310&lt;&gt;INT(B310)),TRUE()))),"Number of trees must be a whole number, 0 or more",IF(D310="not in list","Genus not in 'Genus–family list': add it",IF(COUNTIF($A$2:$A$501,A310)&gt;1,"Species listed more than once: combine the rows",IF(N(F310)&lt;0,"More trees removed than exist: check the planting plan","")))))))</f>
        <v/>
      </c>
    </row>
    <row r="311" customFormat="false" ht="15" hidden="false" customHeight="true" outlineLevel="0" collapsed="false">
      <c r="A311" s="7"/>
      <c r="B311" s="8"/>
      <c r="C311" s="9" t="str">
        <f aca="false">IF(A311="","",IFERROR(LEFT(TRIM(A311),FIND(" ",TRIM(A311))-1),TRIM(A311)))</f>
        <v/>
      </c>
      <c r="D311" s="9" t="str">
        <f aca="false">IF(A311="","",IFERROR(VLOOKUP(C311,'Genus–family list'!$A$2:$B$400,2,FALSE()),"not in list"))</f>
        <v/>
      </c>
      <c r="E311" s="10" t="str">
        <f aca="false">IF(A311="","",IF(Results!$C$11=0,0,B311/Results!$C$11))</f>
        <v/>
      </c>
      <c r="F311" s="11" t="str">
        <f aca="false">IF(A311="","",B311+SUMIF('Planting plan'!$A$2:$A$201,A311,'Planting plan'!$B$2:$B$201)-SUMIF('Planting plan'!$A$2:$A$201,A311,'Planting plan'!$C$2:$C$201))</f>
        <v/>
      </c>
      <c r="G311" s="10" t="str">
        <f aca="false">IF(A311="","",IF(Results!$D$11=0,0,F311/Results!$D$11))</f>
        <v/>
      </c>
      <c r="H311" s="10" t="str">
        <f aca="false">IF(A311="","",IF(Results!$D$11=0,0,(SUMIF('Current trees'!$C$2:$C$501,C311,'Current trees'!$F$2:$F$501)+SUMIF('Planting plan'!$E$2:$E$201,C311,'Planting plan'!$H$2:$H$201))/Results!$D$11))</f>
        <v/>
      </c>
      <c r="I311" s="10" t="str">
        <f aca="false">IF(OR(A311="",D311="not in list"),"",IF(Results!$D$11=0,0,(SUMIF('Current trees'!$D$2:$D$501,D311,'Current trees'!$F$2:$F$501)+SUMIF('Planting plan'!$F$2:$F$201,D311,'Planting plan'!$H$2:$H$201))/Results!$D$11))</f>
        <v/>
      </c>
      <c r="J311" s="10" t="str">
        <f aca="false">IF(A311="","",IF(Results!$C$11=0,0,SUMIF('Current trees'!$C$2:$C$501,C311,'Current trees'!$B$2:$B$501)/Results!$C$11))</f>
        <v/>
      </c>
      <c r="K311" s="10" t="str">
        <f aca="false">IF(OR(A311="",D311="not in list"),"",IF(Results!$C$11=0,0,SUMIF('Current trees'!$D$2:$D$501,D311,'Current trees'!$B$2:$B$501)/Results!$C$11))</f>
        <v/>
      </c>
      <c r="L311" s="9" t="str">
        <f aca="false">IF(AND(A311="",B311=""),"",IF(A311="","Species name missing: these trees are not counted",IF(A311&lt;&gt;TRIM(A311),"Extra spaces in the species name: remove them",IF(OR(B311="",AND(B311&lt;&gt;"",IFERROR(OR(NOT(ISNUMBER(B311)),B311&lt;0,B311&lt;&gt;INT(B311)),TRUE()))),"Number of trees must be a whole number, 0 or more",IF(D311="not in list","Genus not in 'Genus–family list': add it",IF(COUNTIF($A$2:$A$501,A311)&gt;1,"Species listed more than once: combine the rows",IF(N(F311)&lt;0,"More trees removed than exist: check the planting plan","")))))))</f>
        <v/>
      </c>
    </row>
    <row r="312" customFormat="false" ht="15" hidden="false" customHeight="true" outlineLevel="0" collapsed="false">
      <c r="A312" s="7"/>
      <c r="B312" s="8"/>
      <c r="C312" s="9" t="str">
        <f aca="false">IF(A312="","",IFERROR(LEFT(TRIM(A312),FIND(" ",TRIM(A312))-1),TRIM(A312)))</f>
        <v/>
      </c>
      <c r="D312" s="9" t="str">
        <f aca="false">IF(A312="","",IFERROR(VLOOKUP(C312,'Genus–family list'!$A$2:$B$400,2,FALSE()),"not in list"))</f>
        <v/>
      </c>
      <c r="E312" s="10" t="str">
        <f aca="false">IF(A312="","",IF(Results!$C$11=0,0,B312/Results!$C$11))</f>
        <v/>
      </c>
      <c r="F312" s="11" t="str">
        <f aca="false">IF(A312="","",B312+SUMIF('Planting plan'!$A$2:$A$201,A312,'Planting plan'!$B$2:$B$201)-SUMIF('Planting plan'!$A$2:$A$201,A312,'Planting plan'!$C$2:$C$201))</f>
        <v/>
      </c>
      <c r="G312" s="10" t="str">
        <f aca="false">IF(A312="","",IF(Results!$D$11=0,0,F312/Results!$D$11))</f>
        <v/>
      </c>
      <c r="H312" s="10" t="str">
        <f aca="false">IF(A312="","",IF(Results!$D$11=0,0,(SUMIF('Current trees'!$C$2:$C$501,C312,'Current trees'!$F$2:$F$501)+SUMIF('Planting plan'!$E$2:$E$201,C312,'Planting plan'!$H$2:$H$201))/Results!$D$11))</f>
        <v/>
      </c>
      <c r="I312" s="10" t="str">
        <f aca="false">IF(OR(A312="",D312="not in list"),"",IF(Results!$D$11=0,0,(SUMIF('Current trees'!$D$2:$D$501,D312,'Current trees'!$F$2:$F$501)+SUMIF('Planting plan'!$F$2:$F$201,D312,'Planting plan'!$H$2:$H$201))/Results!$D$11))</f>
        <v/>
      </c>
      <c r="J312" s="10" t="str">
        <f aca="false">IF(A312="","",IF(Results!$C$11=0,0,SUMIF('Current trees'!$C$2:$C$501,C312,'Current trees'!$B$2:$B$501)/Results!$C$11))</f>
        <v/>
      </c>
      <c r="K312" s="10" t="str">
        <f aca="false">IF(OR(A312="",D312="not in list"),"",IF(Results!$C$11=0,0,SUMIF('Current trees'!$D$2:$D$501,D312,'Current trees'!$B$2:$B$501)/Results!$C$11))</f>
        <v/>
      </c>
      <c r="L312" s="9" t="str">
        <f aca="false">IF(AND(A312="",B312=""),"",IF(A312="","Species name missing: these trees are not counted",IF(A312&lt;&gt;TRIM(A312),"Extra spaces in the species name: remove them",IF(OR(B312="",AND(B312&lt;&gt;"",IFERROR(OR(NOT(ISNUMBER(B312)),B312&lt;0,B312&lt;&gt;INT(B312)),TRUE()))),"Number of trees must be a whole number, 0 or more",IF(D312="not in list","Genus not in 'Genus–family list': add it",IF(COUNTIF($A$2:$A$501,A312)&gt;1,"Species listed more than once: combine the rows",IF(N(F312)&lt;0,"More trees removed than exist: check the planting plan","")))))))</f>
        <v/>
      </c>
    </row>
    <row r="313" customFormat="false" ht="15" hidden="false" customHeight="true" outlineLevel="0" collapsed="false">
      <c r="A313" s="7"/>
      <c r="B313" s="8"/>
      <c r="C313" s="9" t="str">
        <f aca="false">IF(A313="","",IFERROR(LEFT(TRIM(A313),FIND(" ",TRIM(A313))-1),TRIM(A313)))</f>
        <v/>
      </c>
      <c r="D313" s="9" t="str">
        <f aca="false">IF(A313="","",IFERROR(VLOOKUP(C313,'Genus–family list'!$A$2:$B$400,2,FALSE()),"not in list"))</f>
        <v/>
      </c>
      <c r="E313" s="10" t="str">
        <f aca="false">IF(A313="","",IF(Results!$C$11=0,0,B313/Results!$C$11))</f>
        <v/>
      </c>
      <c r="F313" s="11" t="str">
        <f aca="false">IF(A313="","",B313+SUMIF('Planting plan'!$A$2:$A$201,A313,'Planting plan'!$B$2:$B$201)-SUMIF('Planting plan'!$A$2:$A$201,A313,'Planting plan'!$C$2:$C$201))</f>
        <v/>
      </c>
      <c r="G313" s="10" t="str">
        <f aca="false">IF(A313="","",IF(Results!$D$11=0,0,F313/Results!$D$11))</f>
        <v/>
      </c>
      <c r="H313" s="10" t="str">
        <f aca="false">IF(A313="","",IF(Results!$D$11=0,0,(SUMIF('Current trees'!$C$2:$C$501,C313,'Current trees'!$F$2:$F$501)+SUMIF('Planting plan'!$E$2:$E$201,C313,'Planting plan'!$H$2:$H$201))/Results!$D$11))</f>
        <v/>
      </c>
      <c r="I313" s="10" t="str">
        <f aca="false">IF(OR(A313="",D313="not in list"),"",IF(Results!$D$11=0,0,(SUMIF('Current trees'!$D$2:$D$501,D313,'Current trees'!$F$2:$F$501)+SUMIF('Planting plan'!$F$2:$F$201,D313,'Planting plan'!$H$2:$H$201))/Results!$D$11))</f>
        <v/>
      </c>
      <c r="J313" s="10" t="str">
        <f aca="false">IF(A313="","",IF(Results!$C$11=0,0,SUMIF('Current trees'!$C$2:$C$501,C313,'Current trees'!$B$2:$B$501)/Results!$C$11))</f>
        <v/>
      </c>
      <c r="K313" s="10" t="str">
        <f aca="false">IF(OR(A313="",D313="not in list"),"",IF(Results!$C$11=0,0,SUMIF('Current trees'!$D$2:$D$501,D313,'Current trees'!$B$2:$B$501)/Results!$C$11))</f>
        <v/>
      </c>
      <c r="L313" s="9" t="str">
        <f aca="false">IF(AND(A313="",B313=""),"",IF(A313="","Species name missing: these trees are not counted",IF(A313&lt;&gt;TRIM(A313),"Extra spaces in the species name: remove them",IF(OR(B313="",AND(B313&lt;&gt;"",IFERROR(OR(NOT(ISNUMBER(B313)),B313&lt;0,B313&lt;&gt;INT(B313)),TRUE()))),"Number of trees must be a whole number, 0 or more",IF(D313="not in list","Genus not in 'Genus–family list': add it",IF(COUNTIF($A$2:$A$501,A313)&gt;1,"Species listed more than once: combine the rows",IF(N(F313)&lt;0,"More trees removed than exist: check the planting plan","")))))))</f>
        <v/>
      </c>
    </row>
    <row r="314" customFormat="false" ht="15" hidden="false" customHeight="true" outlineLevel="0" collapsed="false">
      <c r="A314" s="7"/>
      <c r="B314" s="8"/>
      <c r="C314" s="9" t="str">
        <f aca="false">IF(A314="","",IFERROR(LEFT(TRIM(A314),FIND(" ",TRIM(A314))-1),TRIM(A314)))</f>
        <v/>
      </c>
      <c r="D314" s="9" t="str">
        <f aca="false">IF(A314="","",IFERROR(VLOOKUP(C314,'Genus–family list'!$A$2:$B$400,2,FALSE()),"not in list"))</f>
        <v/>
      </c>
      <c r="E314" s="10" t="str">
        <f aca="false">IF(A314="","",IF(Results!$C$11=0,0,B314/Results!$C$11))</f>
        <v/>
      </c>
      <c r="F314" s="11" t="str">
        <f aca="false">IF(A314="","",B314+SUMIF('Planting plan'!$A$2:$A$201,A314,'Planting plan'!$B$2:$B$201)-SUMIF('Planting plan'!$A$2:$A$201,A314,'Planting plan'!$C$2:$C$201))</f>
        <v/>
      </c>
      <c r="G314" s="10" t="str">
        <f aca="false">IF(A314="","",IF(Results!$D$11=0,0,F314/Results!$D$11))</f>
        <v/>
      </c>
      <c r="H314" s="10" t="str">
        <f aca="false">IF(A314="","",IF(Results!$D$11=0,0,(SUMIF('Current trees'!$C$2:$C$501,C314,'Current trees'!$F$2:$F$501)+SUMIF('Planting plan'!$E$2:$E$201,C314,'Planting plan'!$H$2:$H$201))/Results!$D$11))</f>
        <v/>
      </c>
      <c r="I314" s="10" t="str">
        <f aca="false">IF(OR(A314="",D314="not in list"),"",IF(Results!$D$11=0,0,(SUMIF('Current trees'!$D$2:$D$501,D314,'Current trees'!$F$2:$F$501)+SUMIF('Planting plan'!$F$2:$F$201,D314,'Planting plan'!$H$2:$H$201))/Results!$D$11))</f>
        <v/>
      </c>
      <c r="J314" s="10" t="str">
        <f aca="false">IF(A314="","",IF(Results!$C$11=0,0,SUMIF('Current trees'!$C$2:$C$501,C314,'Current trees'!$B$2:$B$501)/Results!$C$11))</f>
        <v/>
      </c>
      <c r="K314" s="10" t="str">
        <f aca="false">IF(OR(A314="",D314="not in list"),"",IF(Results!$C$11=0,0,SUMIF('Current trees'!$D$2:$D$501,D314,'Current trees'!$B$2:$B$501)/Results!$C$11))</f>
        <v/>
      </c>
      <c r="L314" s="9" t="str">
        <f aca="false">IF(AND(A314="",B314=""),"",IF(A314="","Species name missing: these trees are not counted",IF(A314&lt;&gt;TRIM(A314),"Extra spaces in the species name: remove them",IF(OR(B314="",AND(B314&lt;&gt;"",IFERROR(OR(NOT(ISNUMBER(B314)),B314&lt;0,B314&lt;&gt;INT(B314)),TRUE()))),"Number of trees must be a whole number, 0 or more",IF(D314="not in list","Genus not in 'Genus–family list': add it",IF(COUNTIF($A$2:$A$501,A314)&gt;1,"Species listed more than once: combine the rows",IF(N(F314)&lt;0,"More trees removed than exist: check the planting plan","")))))))</f>
        <v/>
      </c>
    </row>
    <row r="315" customFormat="false" ht="15" hidden="false" customHeight="true" outlineLevel="0" collapsed="false">
      <c r="A315" s="7"/>
      <c r="B315" s="8"/>
      <c r="C315" s="9" t="str">
        <f aca="false">IF(A315="","",IFERROR(LEFT(TRIM(A315),FIND(" ",TRIM(A315))-1),TRIM(A315)))</f>
        <v/>
      </c>
      <c r="D315" s="9" t="str">
        <f aca="false">IF(A315="","",IFERROR(VLOOKUP(C315,'Genus–family list'!$A$2:$B$400,2,FALSE()),"not in list"))</f>
        <v/>
      </c>
      <c r="E315" s="10" t="str">
        <f aca="false">IF(A315="","",IF(Results!$C$11=0,0,B315/Results!$C$11))</f>
        <v/>
      </c>
      <c r="F315" s="11" t="str">
        <f aca="false">IF(A315="","",B315+SUMIF('Planting plan'!$A$2:$A$201,A315,'Planting plan'!$B$2:$B$201)-SUMIF('Planting plan'!$A$2:$A$201,A315,'Planting plan'!$C$2:$C$201))</f>
        <v/>
      </c>
      <c r="G315" s="10" t="str">
        <f aca="false">IF(A315="","",IF(Results!$D$11=0,0,F315/Results!$D$11))</f>
        <v/>
      </c>
      <c r="H315" s="10" t="str">
        <f aca="false">IF(A315="","",IF(Results!$D$11=0,0,(SUMIF('Current trees'!$C$2:$C$501,C315,'Current trees'!$F$2:$F$501)+SUMIF('Planting plan'!$E$2:$E$201,C315,'Planting plan'!$H$2:$H$201))/Results!$D$11))</f>
        <v/>
      </c>
      <c r="I315" s="10" t="str">
        <f aca="false">IF(OR(A315="",D315="not in list"),"",IF(Results!$D$11=0,0,(SUMIF('Current trees'!$D$2:$D$501,D315,'Current trees'!$F$2:$F$501)+SUMIF('Planting plan'!$F$2:$F$201,D315,'Planting plan'!$H$2:$H$201))/Results!$D$11))</f>
        <v/>
      </c>
      <c r="J315" s="10" t="str">
        <f aca="false">IF(A315="","",IF(Results!$C$11=0,0,SUMIF('Current trees'!$C$2:$C$501,C315,'Current trees'!$B$2:$B$501)/Results!$C$11))</f>
        <v/>
      </c>
      <c r="K315" s="10" t="str">
        <f aca="false">IF(OR(A315="",D315="not in list"),"",IF(Results!$C$11=0,0,SUMIF('Current trees'!$D$2:$D$501,D315,'Current trees'!$B$2:$B$501)/Results!$C$11))</f>
        <v/>
      </c>
      <c r="L315" s="9" t="str">
        <f aca="false">IF(AND(A315="",B315=""),"",IF(A315="","Species name missing: these trees are not counted",IF(A315&lt;&gt;TRIM(A315),"Extra spaces in the species name: remove them",IF(OR(B315="",AND(B315&lt;&gt;"",IFERROR(OR(NOT(ISNUMBER(B315)),B315&lt;0,B315&lt;&gt;INT(B315)),TRUE()))),"Number of trees must be a whole number, 0 or more",IF(D315="not in list","Genus not in 'Genus–family list': add it",IF(COUNTIF($A$2:$A$501,A315)&gt;1,"Species listed more than once: combine the rows",IF(N(F315)&lt;0,"More trees removed than exist: check the planting plan","")))))))</f>
        <v/>
      </c>
    </row>
    <row r="316" customFormat="false" ht="15" hidden="false" customHeight="true" outlineLevel="0" collapsed="false">
      <c r="A316" s="7"/>
      <c r="B316" s="8"/>
      <c r="C316" s="9" t="str">
        <f aca="false">IF(A316="","",IFERROR(LEFT(TRIM(A316),FIND(" ",TRIM(A316))-1),TRIM(A316)))</f>
        <v/>
      </c>
      <c r="D316" s="9" t="str">
        <f aca="false">IF(A316="","",IFERROR(VLOOKUP(C316,'Genus–family list'!$A$2:$B$400,2,FALSE()),"not in list"))</f>
        <v/>
      </c>
      <c r="E316" s="10" t="str">
        <f aca="false">IF(A316="","",IF(Results!$C$11=0,0,B316/Results!$C$11))</f>
        <v/>
      </c>
      <c r="F316" s="11" t="str">
        <f aca="false">IF(A316="","",B316+SUMIF('Planting plan'!$A$2:$A$201,A316,'Planting plan'!$B$2:$B$201)-SUMIF('Planting plan'!$A$2:$A$201,A316,'Planting plan'!$C$2:$C$201))</f>
        <v/>
      </c>
      <c r="G316" s="10" t="str">
        <f aca="false">IF(A316="","",IF(Results!$D$11=0,0,F316/Results!$D$11))</f>
        <v/>
      </c>
      <c r="H316" s="10" t="str">
        <f aca="false">IF(A316="","",IF(Results!$D$11=0,0,(SUMIF('Current trees'!$C$2:$C$501,C316,'Current trees'!$F$2:$F$501)+SUMIF('Planting plan'!$E$2:$E$201,C316,'Planting plan'!$H$2:$H$201))/Results!$D$11))</f>
        <v/>
      </c>
      <c r="I316" s="10" t="str">
        <f aca="false">IF(OR(A316="",D316="not in list"),"",IF(Results!$D$11=0,0,(SUMIF('Current trees'!$D$2:$D$501,D316,'Current trees'!$F$2:$F$501)+SUMIF('Planting plan'!$F$2:$F$201,D316,'Planting plan'!$H$2:$H$201))/Results!$D$11))</f>
        <v/>
      </c>
      <c r="J316" s="10" t="str">
        <f aca="false">IF(A316="","",IF(Results!$C$11=0,0,SUMIF('Current trees'!$C$2:$C$501,C316,'Current trees'!$B$2:$B$501)/Results!$C$11))</f>
        <v/>
      </c>
      <c r="K316" s="10" t="str">
        <f aca="false">IF(OR(A316="",D316="not in list"),"",IF(Results!$C$11=0,0,SUMIF('Current trees'!$D$2:$D$501,D316,'Current trees'!$B$2:$B$501)/Results!$C$11))</f>
        <v/>
      </c>
      <c r="L316" s="9" t="str">
        <f aca="false">IF(AND(A316="",B316=""),"",IF(A316="","Species name missing: these trees are not counted",IF(A316&lt;&gt;TRIM(A316),"Extra spaces in the species name: remove them",IF(OR(B316="",AND(B316&lt;&gt;"",IFERROR(OR(NOT(ISNUMBER(B316)),B316&lt;0,B316&lt;&gt;INT(B316)),TRUE()))),"Number of trees must be a whole number, 0 or more",IF(D316="not in list","Genus not in 'Genus–family list': add it",IF(COUNTIF($A$2:$A$501,A316)&gt;1,"Species listed more than once: combine the rows",IF(N(F316)&lt;0,"More trees removed than exist: check the planting plan","")))))))</f>
        <v/>
      </c>
    </row>
    <row r="317" customFormat="false" ht="15" hidden="false" customHeight="true" outlineLevel="0" collapsed="false">
      <c r="A317" s="7"/>
      <c r="B317" s="8"/>
      <c r="C317" s="9" t="str">
        <f aca="false">IF(A317="","",IFERROR(LEFT(TRIM(A317),FIND(" ",TRIM(A317))-1),TRIM(A317)))</f>
        <v/>
      </c>
      <c r="D317" s="9" t="str">
        <f aca="false">IF(A317="","",IFERROR(VLOOKUP(C317,'Genus–family list'!$A$2:$B$400,2,FALSE()),"not in list"))</f>
        <v/>
      </c>
      <c r="E317" s="10" t="str">
        <f aca="false">IF(A317="","",IF(Results!$C$11=0,0,B317/Results!$C$11))</f>
        <v/>
      </c>
      <c r="F317" s="11" t="str">
        <f aca="false">IF(A317="","",B317+SUMIF('Planting plan'!$A$2:$A$201,A317,'Planting plan'!$B$2:$B$201)-SUMIF('Planting plan'!$A$2:$A$201,A317,'Planting plan'!$C$2:$C$201))</f>
        <v/>
      </c>
      <c r="G317" s="10" t="str">
        <f aca="false">IF(A317="","",IF(Results!$D$11=0,0,F317/Results!$D$11))</f>
        <v/>
      </c>
      <c r="H317" s="10" t="str">
        <f aca="false">IF(A317="","",IF(Results!$D$11=0,0,(SUMIF('Current trees'!$C$2:$C$501,C317,'Current trees'!$F$2:$F$501)+SUMIF('Planting plan'!$E$2:$E$201,C317,'Planting plan'!$H$2:$H$201))/Results!$D$11))</f>
        <v/>
      </c>
      <c r="I317" s="10" t="str">
        <f aca="false">IF(OR(A317="",D317="not in list"),"",IF(Results!$D$11=0,0,(SUMIF('Current trees'!$D$2:$D$501,D317,'Current trees'!$F$2:$F$501)+SUMIF('Planting plan'!$F$2:$F$201,D317,'Planting plan'!$H$2:$H$201))/Results!$D$11))</f>
        <v/>
      </c>
      <c r="J317" s="10" t="str">
        <f aca="false">IF(A317="","",IF(Results!$C$11=0,0,SUMIF('Current trees'!$C$2:$C$501,C317,'Current trees'!$B$2:$B$501)/Results!$C$11))</f>
        <v/>
      </c>
      <c r="K317" s="10" t="str">
        <f aca="false">IF(OR(A317="",D317="not in list"),"",IF(Results!$C$11=0,0,SUMIF('Current trees'!$D$2:$D$501,D317,'Current trees'!$B$2:$B$501)/Results!$C$11))</f>
        <v/>
      </c>
      <c r="L317" s="9" t="str">
        <f aca="false">IF(AND(A317="",B317=""),"",IF(A317="","Species name missing: these trees are not counted",IF(A317&lt;&gt;TRIM(A317),"Extra spaces in the species name: remove them",IF(OR(B317="",AND(B317&lt;&gt;"",IFERROR(OR(NOT(ISNUMBER(B317)),B317&lt;0,B317&lt;&gt;INT(B317)),TRUE()))),"Number of trees must be a whole number, 0 or more",IF(D317="not in list","Genus not in 'Genus–family list': add it",IF(COUNTIF($A$2:$A$501,A317)&gt;1,"Species listed more than once: combine the rows",IF(N(F317)&lt;0,"More trees removed than exist: check the planting plan","")))))))</f>
        <v/>
      </c>
    </row>
    <row r="318" customFormat="false" ht="15" hidden="false" customHeight="true" outlineLevel="0" collapsed="false">
      <c r="A318" s="7"/>
      <c r="B318" s="8"/>
      <c r="C318" s="9" t="str">
        <f aca="false">IF(A318="","",IFERROR(LEFT(TRIM(A318),FIND(" ",TRIM(A318))-1),TRIM(A318)))</f>
        <v/>
      </c>
      <c r="D318" s="9" t="str">
        <f aca="false">IF(A318="","",IFERROR(VLOOKUP(C318,'Genus–family list'!$A$2:$B$400,2,FALSE()),"not in list"))</f>
        <v/>
      </c>
      <c r="E318" s="10" t="str">
        <f aca="false">IF(A318="","",IF(Results!$C$11=0,0,B318/Results!$C$11))</f>
        <v/>
      </c>
      <c r="F318" s="11" t="str">
        <f aca="false">IF(A318="","",B318+SUMIF('Planting plan'!$A$2:$A$201,A318,'Planting plan'!$B$2:$B$201)-SUMIF('Planting plan'!$A$2:$A$201,A318,'Planting plan'!$C$2:$C$201))</f>
        <v/>
      </c>
      <c r="G318" s="10" t="str">
        <f aca="false">IF(A318="","",IF(Results!$D$11=0,0,F318/Results!$D$11))</f>
        <v/>
      </c>
      <c r="H318" s="10" t="str">
        <f aca="false">IF(A318="","",IF(Results!$D$11=0,0,(SUMIF('Current trees'!$C$2:$C$501,C318,'Current trees'!$F$2:$F$501)+SUMIF('Planting plan'!$E$2:$E$201,C318,'Planting plan'!$H$2:$H$201))/Results!$D$11))</f>
        <v/>
      </c>
      <c r="I318" s="10" t="str">
        <f aca="false">IF(OR(A318="",D318="not in list"),"",IF(Results!$D$11=0,0,(SUMIF('Current trees'!$D$2:$D$501,D318,'Current trees'!$F$2:$F$501)+SUMIF('Planting plan'!$F$2:$F$201,D318,'Planting plan'!$H$2:$H$201))/Results!$D$11))</f>
        <v/>
      </c>
      <c r="J318" s="10" t="str">
        <f aca="false">IF(A318="","",IF(Results!$C$11=0,0,SUMIF('Current trees'!$C$2:$C$501,C318,'Current trees'!$B$2:$B$501)/Results!$C$11))</f>
        <v/>
      </c>
      <c r="K318" s="10" t="str">
        <f aca="false">IF(OR(A318="",D318="not in list"),"",IF(Results!$C$11=0,0,SUMIF('Current trees'!$D$2:$D$501,D318,'Current trees'!$B$2:$B$501)/Results!$C$11))</f>
        <v/>
      </c>
      <c r="L318" s="9" t="str">
        <f aca="false">IF(AND(A318="",B318=""),"",IF(A318="","Species name missing: these trees are not counted",IF(A318&lt;&gt;TRIM(A318),"Extra spaces in the species name: remove them",IF(OR(B318="",AND(B318&lt;&gt;"",IFERROR(OR(NOT(ISNUMBER(B318)),B318&lt;0,B318&lt;&gt;INT(B318)),TRUE()))),"Number of trees must be a whole number, 0 or more",IF(D318="not in list","Genus not in 'Genus–family list': add it",IF(COUNTIF($A$2:$A$501,A318)&gt;1,"Species listed more than once: combine the rows",IF(N(F318)&lt;0,"More trees removed than exist: check the planting plan","")))))))</f>
        <v/>
      </c>
    </row>
    <row r="319" customFormat="false" ht="15" hidden="false" customHeight="true" outlineLevel="0" collapsed="false">
      <c r="A319" s="7"/>
      <c r="B319" s="8"/>
      <c r="C319" s="9" t="str">
        <f aca="false">IF(A319="","",IFERROR(LEFT(TRIM(A319),FIND(" ",TRIM(A319))-1),TRIM(A319)))</f>
        <v/>
      </c>
      <c r="D319" s="9" t="str">
        <f aca="false">IF(A319="","",IFERROR(VLOOKUP(C319,'Genus–family list'!$A$2:$B$400,2,FALSE()),"not in list"))</f>
        <v/>
      </c>
      <c r="E319" s="10" t="str">
        <f aca="false">IF(A319="","",IF(Results!$C$11=0,0,B319/Results!$C$11))</f>
        <v/>
      </c>
      <c r="F319" s="11" t="str">
        <f aca="false">IF(A319="","",B319+SUMIF('Planting plan'!$A$2:$A$201,A319,'Planting plan'!$B$2:$B$201)-SUMIF('Planting plan'!$A$2:$A$201,A319,'Planting plan'!$C$2:$C$201))</f>
        <v/>
      </c>
      <c r="G319" s="10" t="str">
        <f aca="false">IF(A319="","",IF(Results!$D$11=0,0,F319/Results!$D$11))</f>
        <v/>
      </c>
      <c r="H319" s="10" t="str">
        <f aca="false">IF(A319="","",IF(Results!$D$11=0,0,(SUMIF('Current trees'!$C$2:$C$501,C319,'Current trees'!$F$2:$F$501)+SUMIF('Planting plan'!$E$2:$E$201,C319,'Planting plan'!$H$2:$H$201))/Results!$D$11))</f>
        <v/>
      </c>
      <c r="I319" s="10" t="str">
        <f aca="false">IF(OR(A319="",D319="not in list"),"",IF(Results!$D$11=0,0,(SUMIF('Current trees'!$D$2:$D$501,D319,'Current trees'!$F$2:$F$501)+SUMIF('Planting plan'!$F$2:$F$201,D319,'Planting plan'!$H$2:$H$201))/Results!$D$11))</f>
        <v/>
      </c>
      <c r="J319" s="10" t="str">
        <f aca="false">IF(A319="","",IF(Results!$C$11=0,0,SUMIF('Current trees'!$C$2:$C$501,C319,'Current trees'!$B$2:$B$501)/Results!$C$11))</f>
        <v/>
      </c>
      <c r="K319" s="10" t="str">
        <f aca="false">IF(OR(A319="",D319="not in list"),"",IF(Results!$C$11=0,0,SUMIF('Current trees'!$D$2:$D$501,D319,'Current trees'!$B$2:$B$501)/Results!$C$11))</f>
        <v/>
      </c>
      <c r="L319" s="9" t="str">
        <f aca="false">IF(AND(A319="",B319=""),"",IF(A319="","Species name missing: these trees are not counted",IF(A319&lt;&gt;TRIM(A319),"Extra spaces in the species name: remove them",IF(OR(B319="",AND(B319&lt;&gt;"",IFERROR(OR(NOT(ISNUMBER(B319)),B319&lt;0,B319&lt;&gt;INT(B319)),TRUE()))),"Number of trees must be a whole number, 0 or more",IF(D319="not in list","Genus not in 'Genus–family list': add it",IF(COUNTIF($A$2:$A$501,A319)&gt;1,"Species listed more than once: combine the rows",IF(N(F319)&lt;0,"More trees removed than exist: check the planting plan","")))))))</f>
        <v/>
      </c>
    </row>
    <row r="320" customFormat="false" ht="15" hidden="false" customHeight="true" outlineLevel="0" collapsed="false">
      <c r="A320" s="7"/>
      <c r="B320" s="8"/>
      <c r="C320" s="9" t="str">
        <f aca="false">IF(A320="","",IFERROR(LEFT(TRIM(A320),FIND(" ",TRIM(A320))-1),TRIM(A320)))</f>
        <v/>
      </c>
      <c r="D320" s="9" t="str">
        <f aca="false">IF(A320="","",IFERROR(VLOOKUP(C320,'Genus–family list'!$A$2:$B$400,2,FALSE()),"not in list"))</f>
        <v/>
      </c>
      <c r="E320" s="10" t="str">
        <f aca="false">IF(A320="","",IF(Results!$C$11=0,0,B320/Results!$C$11))</f>
        <v/>
      </c>
      <c r="F320" s="11" t="str">
        <f aca="false">IF(A320="","",B320+SUMIF('Planting plan'!$A$2:$A$201,A320,'Planting plan'!$B$2:$B$201)-SUMIF('Planting plan'!$A$2:$A$201,A320,'Planting plan'!$C$2:$C$201))</f>
        <v/>
      </c>
      <c r="G320" s="10" t="str">
        <f aca="false">IF(A320="","",IF(Results!$D$11=0,0,F320/Results!$D$11))</f>
        <v/>
      </c>
      <c r="H320" s="10" t="str">
        <f aca="false">IF(A320="","",IF(Results!$D$11=0,0,(SUMIF('Current trees'!$C$2:$C$501,C320,'Current trees'!$F$2:$F$501)+SUMIF('Planting plan'!$E$2:$E$201,C320,'Planting plan'!$H$2:$H$201))/Results!$D$11))</f>
        <v/>
      </c>
      <c r="I320" s="10" t="str">
        <f aca="false">IF(OR(A320="",D320="not in list"),"",IF(Results!$D$11=0,0,(SUMIF('Current trees'!$D$2:$D$501,D320,'Current trees'!$F$2:$F$501)+SUMIF('Planting plan'!$F$2:$F$201,D320,'Planting plan'!$H$2:$H$201))/Results!$D$11))</f>
        <v/>
      </c>
      <c r="J320" s="10" t="str">
        <f aca="false">IF(A320="","",IF(Results!$C$11=0,0,SUMIF('Current trees'!$C$2:$C$501,C320,'Current trees'!$B$2:$B$501)/Results!$C$11))</f>
        <v/>
      </c>
      <c r="K320" s="10" t="str">
        <f aca="false">IF(OR(A320="",D320="not in list"),"",IF(Results!$C$11=0,0,SUMIF('Current trees'!$D$2:$D$501,D320,'Current trees'!$B$2:$B$501)/Results!$C$11))</f>
        <v/>
      </c>
      <c r="L320" s="9" t="str">
        <f aca="false">IF(AND(A320="",B320=""),"",IF(A320="","Species name missing: these trees are not counted",IF(A320&lt;&gt;TRIM(A320),"Extra spaces in the species name: remove them",IF(OR(B320="",AND(B320&lt;&gt;"",IFERROR(OR(NOT(ISNUMBER(B320)),B320&lt;0,B320&lt;&gt;INT(B320)),TRUE()))),"Number of trees must be a whole number, 0 or more",IF(D320="not in list","Genus not in 'Genus–family list': add it",IF(COUNTIF($A$2:$A$501,A320)&gt;1,"Species listed more than once: combine the rows",IF(N(F320)&lt;0,"More trees removed than exist: check the planting plan","")))))))</f>
        <v/>
      </c>
    </row>
    <row r="321" customFormat="false" ht="15" hidden="false" customHeight="true" outlineLevel="0" collapsed="false">
      <c r="A321" s="7"/>
      <c r="B321" s="8"/>
      <c r="C321" s="9" t="str">
        <f aca="false">IF(A321="","",IFERROR(LEFT(TRIM(A321),FIND(" ",TRIM(A321))-1),TRIM(A321)))</f>
        <v/>
      </c>
      <c r="D321" s="9" t="str">
        <f aca="false">IF(A321="","",IFERROR(VLOOKUP(C321,'Genus–family list'!$A$2:$B$400,2,FALSE()),"not in list"))</f>
        <v/>
      </c>
      <c r="E321" s="10" t="str">
        <f aca="false">IF(A321="","",IF(Results!$C$11=0,0,B321/Results!$C$11))</f>
        <v/>
      </c>
      <c r="F321" s="11" t="str">
        <f aca="false">IF(A321="","",B321+SUMIF('Planting plan'!$A$2:$A$201,A321,'Planting plan'!$B$2:$B$201)-SUMIF('Planting plan'!$A$2:$A$201,A321,'Planting plan'!$C$2:$C$201))</f>
        <v/>
      </c>
      <c r="G321" s="10" t="str">
        <f aca="false">IF(A321="","",IF(Results!$D$11=0,0,F321/Results!$D$11))</f>
        <v/>
      </c>
      <c r="H321" s="10" t="str">
        <f aca="false">IF(A321="","",IF(Results!$D$11=0,0,(SUMIF('Current trees'!$C$2:$C$501,C321,'Current trees'!$F$2:$F$501)+SUMIF('Planting plan'!$E$2:$E$201,C321,'Planting plan'!$H$2:$H$201))/Results!$D$11))</f>
        <v/>
      </c>
      <c r="I321" s="10" t="str">
        <f aca="false">IF(OR(A321="",D321="not in list"),"",IF(Results!$D$11=0,0,(SUMIF('Current trees'!$D$2:$D$501,D321,'Current trees'!$F$2:$F$501)+SUMIF('Planting plan'!$F$2:$F$201,D321,'Planting plan'!$H$2:$H$201))/Results!$D$11))</f>
        <v/>
      </c>
      <c r="J321" s="10" t="str">
        <f aca="false">IF(A321="","",IF(Results!$C$11=0,0,SUMIF('Current trees'!$C$2:$C$501,C321,'Current trees'!$B$2:$B$501)/Results!$C$11))</f>
        <v/>
      </c>
      <c r="K321" s="10" t="str">
        <f aca="false">IF(OR(A321="",D321="not in list"),"",IF(Results!$C$11=0,0,SUMIF('Current trees'!$D$2:$D$501,D321,'Current trees'!$B$2:$B$501)/Results!$C$11))</f>
        <v/>
      </c>
      <c r="L321" s="9" t="str">
        <f aca="false">IF(AND(A321="",B321=""),"",IF(A321="","Species name missing: these trees are not counted",IF(A321&lt;&gt;TRIM(A321),"Extra spaces in the species name: remove them",IF(OR(B321="",AND(B321&lt;&gt;"",IFERROR(OR(NOT(ISNUMBER(B321)),B321&lt;0,B321&lt;&gt;INT(B321)),TRUE()))),"Number of trees must be a whole number, 0 or more",IF(D321="not in list","Genus not in 'Genus–family list': add it",IF(COUNTIF($A$2:$A$501,A321)&gt;1,"Species listed more than once: combine the rows",IF(N(F321)&lt;0,"More trees removed than exist: check the planting plan","")))))))</f>
        <v/>
      </c>
    </row>
    <row r="322" customFormat="false" ht="15" hidden="false" customHeight="true" outlineLevel="0" collapsed="false">
      <c r="A322" s="7"/>
      <c r="B322" s="8"/>
      <c r="C322" s="9" t="str">
        <f aca="false">IF(A322="","",IFERROR(LEFT(TRIM(A322),FIND(" ",TRIM(A322))-1),TRIM(A322)))</f>
        <v/>
      </c>
      <c r="D322" s="9" t="str">
        <f aca="false">IF(A322="","",IFERROR(VLOOKUP(C322,'Genus–family list'!$A$2:$B$400,2,FALSE()),"not in list"))</f>
        <v/>
      </c>
      <c r="E322" s="10" t="str">
        <f aca="false">IF(A322="","",IF(Results!$C$11=0,0,B322/Results!$C$11))</f>
        <v/>
      </c>
      <c r="F322" s="11" t="str">
        <f aca="false">IF(A322="","",B322+SUMIF('Planting plan'!$A$2:$A$201,A322,'Planting plan'!$B$2:$B$201)-SUMIF('Planting plan'!$A$2:$A$201,A322,'Planting plan'!$C$2:$C$201))</f>
        <v/>
      </c>
      <c r="G322" s="10" t="str">
        <f aca="false">IF(A322="","",IF(Results!$D$11=0,0,F322/Results!$D$11))</f>
        <v/>
      </c>
      <c r="H322" s="10" t="str">
        <f aca="false">IF(A322="","",IF(Results!$D$11=0,0,(SUMIF('Current trees'!$C$2:$C$501,C322,'Current trees'!$F$2:$F$501)+SUMIF('Planting plan'!$E$2:$E$201,C322,'Planting plan'!$H$2:$H$201))/Results!$D$11))</f>
        <v/>
      </c>
      <c r="I322" s="10" t="str">
        <f aca="false">IF(OR(A322="",D322="not in list"),"",IF(Results!$D$11=0,0,(SUMIF('Current trees'!$D$2:$D$501,D322,'Current trees'!$F$2:$F$501)+SUMIF('Planting plan'!$F$2:$F$201,D322,'Planting plan'!$H$2:$H$201))/Results!$D$11))</f>
        <v/>
      </c>
      <c r="J322" s="10" t="str">
        <f aca="false">IF(A322="","",IF(Results!$C$11=0,0,SUMIF('Current trees'!$C$2:$C$501,C322,'Current trees'!$B$2:$B$501)/Results!$C$11))</f>
        <v/>
      </c>
      <c r="K322" s="10" t="str">
        <f aca="false">IF(OR(A322="",D322="not in list"),"",IF(Results!$C$11=0,0,SUMIF('Current trees'!$D$2:$D$501,D322,'Current trees'!$B$2:$B$501)/Results!$C$11))</f>
        <v/>
      </c>
      <c r="L322" s="9" t="str">
        <f aca="false">IF(AND(A322="",B322=""),"",IF(A322="","Species name missing: these trees are not counted",IF(A322&lt;&gt;TRIM(A322),"Extra spaces in the species name: remove them",IF(OR(B322="",AND(B322&lt;&gt;"",IFERROR(OR(NOT(ISNUMBER(B322)),B322&lt;0,B322&lt;&gt;INT(B322)),TRUE()))),"Number of trees must be a whole number, 0 or more",IF(D322="not in list","Genus not in 'Genus–family list': add it",IF(COUNTIF($A$2:$A$501,A322)&gt;1,"Species listed more than once: combine the rows",IF(N(F322)&lt;0,"More trees removed than exist: check the planting plan","")))))))</f>
        <v/>
      </c>
    </row>
    <row r="323" customFormat="false" ht="15" hidden="false" customHeight="true" outlineLevel="0" collapsed="false">
      <c r="A323" s="7"/>
      <c r="B323" s="8"/>
      <c r="C323" s="9" t="str">
        <f aca="false">IF(A323="","",IFERROR(LEFT(TRIM(A323),FIND(" ",TRIM(A323))-1),TRIM(A323)))</f>
        <v/>
      </c>
      <c r="D323" s="9" t="str">
        <f aca="false">IF(A323="","",IFERROR(VLOOKUP(C323,'Genus–family list'!$A$2:$B$400,2,FALSE()),"not in list"))</f>
        <v/>
      </c>
      <c r="E323" s="10" t="str">
        <f aca="false">IF(A323="","",IF(Results!$C$11=0,0,B323/Results!$C$11))</f>
        <v/>
      </c>
      <c r="F323" s="11" t="str">
        <f aca="false">IF(A323="","",B323+SUMIF('Planting plan'!$A$2:$A$201,A323,'Planting plan'!$B$2:$B$201)-SUMIF('Planting plan'!$A$2:$A$201,A323,'Planting plan'!$C$2:$C$201))</f>
        <v/>
      </c>
      <c r="G323" s="10" t="str">
        <f aca="false">IF(A323="","",IF(Results!$D$11=0,0,F323/Results!$D$11))</f>
        <v/>
      </c>
      <c r="H323" s="10" t="str">
        <f aca="false">IF(A323="","",IF(Results!$D$11=0,0,(SUMIF('Current trees'!$C$2:$C$501,C323,'Current trees'!$F$2:$F$501)+SUMIF('Planting plan'!$E$2:$E$201,C323,'Planting plan'!$H$2:$H$201))/Results!$D$11))</f>
        <v/>
      </c>
      <c r="I323" s="10" t="str">
        <f aca="false">IF(OR(A323="",D323="not in list"),"",IF(Results!$D$11=0,0,(SUMIF('Current trees'!$D$2:$D$501,D323,'Current trees'!$F$2:$F$501)+SUMIF('Planting plan'!$F$2:$F$201,D323,'Planting plan'!$H$2:$H$201))/Results!$D$11))</f>
        <v/>
      </c>
      <c r="J323" s="10" t="str">
        <f aca="false">IF(A323="","",IF(Results!$C$11=0,0,SUMIF('Current trees'!$C$2:$C$501,C323,'Current trees'!$B$2:$B$501)/Results!$C$11))</f>
        <v/>
      </c>
      <c r="K323" s="10" t="str">
        <f aca="false">IF(OR(A323="",D323="not in list"),"",IF(Results!$C$11=0,0,SUMIF('Current trees'!$D$2:$D$501,D323,'Current trees'!$B$2:$B$501)/Results!$C$11))</f>
        <v/>
      </c>
      <c r="L323" s="9" t="str">
        <f aca="false">IF(AND(A323="",B323=""),"",IF(A323="","Species name missing: these trees are not counted",IF(A323&lt;&gt;TRIM(A323),"Extra spaces in the species name: remove them",IF(OR(B323="",AND(B323&lt;&gt;"",IFERROR(OR(NOT(ISNUMBER(B323)),B323&lt;0,B323&lt;&gt;INT(B323)),TRUE()))),"Number of trees must be a whole number, 0 or more",IF(D323="not in list","Genus not in 'Genus–family list': add it",IF(COUNTIF($A$2:$A$501,A323)&gt;1,"Species listed more than once: combine the rows",IF(N(F323)&lt;0,"More trees removed than exist: check the planting plan","")))))))</f>
        <v/>
      </c>
    </row>
    <row r="324" customFormat="false" ht="15" hidden="false" customHeight="true" outlineLevel="0" collapsed="false">
      <c r="A324" s="7"/>
      <c r="B324" s="8"/>
      <c r="C324" s="9" t="str">
        <f aca="false">IF(A324="","",IFERROR(LEFT(TRIM(A324),FIND(" ",TRIM(A324))-1),TRIM(A324)))</f>
        <v/>
      </c>
      <c r="D324" s="9" t="str">
        <f aca="false">IF(A324="","",IFERROR(VLOOKUP(C324,'Genus–family list'!$A$2:$B$400,2,FALSE()),"not in list"))</f>
        <v/>
      </c>
      <c r="E324" s="10" t="str">
        <f aca="false">IF(A324="","",IF(Results!$C$11=0,0,B324/Results!$C$11))</f>
        <v/>
      </c>
      <c r="F324" s="11" t="str">
        <f aca="false">IF(A324="","",B324+SUMIF('Planting plan'!$A$2:$A$201,A324,'Planting plan'!$B$2:$B$201)-SUMIF('Planting plan'!$A$2:$A$201,A324,'Planting plan'!$C$2:$C$201))</f>
        <v/>
      </c>
      <c r="G324" s="10" t="str">
        <f aca="false">IF(A324="","",IF(Results!$D$11=0,0,F324/Results!$D$11))</f>
        <v/>
      </c>
      <c r="H324" s="10" t="str">
        <f aca="false">IF(A324="","",IF(Results!$D$11=0,0,(SUMIF('Current trees'!$C$2:$C$501,C324,'Current trees'!$F$2:$F$501)+SUMIF('Planting plan'!$E$2:$E$201,C324,'Planting plan'!$H$2:$H$201))/Results!$D$11))</f>
        <v/>
      </c>
      <c r="I324" s="10" t="str">
        <f aca="false">IF(OR(A324="",D324="not in list"),"",IF(Results!$D$11=0,0,(SUMIF('Current trees'!$D$2:$D$501,D324,'Current trees'!$F$2:$F$501)+SUMIF('Planting plan'!$F$2:$F$201,D324,'Planting plan'!$H$2:$H$201))/Results!$D$11))</f>
        <v/>
      </c>
      <c r="J324" s="10" t="str">
        <f aca="false">IF(A324="","",IF(Results!$C$11=0,0,SUMIF('Current trees'!$C$2:$C$501,C324,'Current trees'!$B$2:$B$501)/Results!$C$11))</f>
        <v/>
      </c>
      <c r="K324" s="10" t="str">
        <f aca="false">IF(OR(A324="",D324="not in list"),"",IF(Results!$C$11=0,0,SUMIF('Current trees'!$D$2:$D$501,D324,'Current trees'!$B$2:$B$501)/Results!$C$11))</f>
        <v/>
      </c>
      <c r="L324" s="9" t="str">
        <f aca="false">IF(AND(A324="",B324=""),"",IF(A324="","Species name missing: these trees are not counted",IF(A324&lt;&gt;TRIM(A324),"Extra spaces in the species name: remove them",IF(OR(B324="",AND(B324&lt;&gt;"",IFERROR(OR(NOT(ISNUMBER(B324)),B324&lt;0,B324&lt;&gt;INT(B324)),TRUE()))),"Number of trees must be a whole number, 0 or more",IF(D324="not in list","Genus not in 'Genus–family list': add it",IF(COUNTIF($A$2:$A$501,A324)&gt;1,"Species listed more than once: combine the rows",IF(N(F324)&lt;0,"More trees removed than exist: check the planting plan","")))))))</f>
        <v/>
      </c>
    </row>
    <row r="325" customFormat="false" ht="15" hidden="false" customHeight="true" outlineLevel="0" collapsed="false">
      <c r="A325" s="7"/>
      <c r="B325" s="8"/>
      <c r="C325" s="9" t="str">
        <f aca="false">IF(A325="","",IFERROR(LEFT(TRIM(A325),FIND(" ",TRIM(A325))-1),TRIM(A325)))</f>
        <v/>
      </c>
      <c r="D325" s="9" t="str">
        <f aca="false">IF(A325="","",IFERROR(VLOOKUP(C325,'Genus–family list'!$A$2:$B$400,2,FALSE()),"not in list"))</f>
        <v/>
      </c>
      <c r="E325" s="10" t="str">
        <f aca="false">IF(A325="","",IF(Results!$C$11=0,0,B325/Results!$C$11))</f>
        <v/>
      </c>
      <c r="F325" s="11" t="str">
        <f aca="false">IF(A325="","",B325+SUMIF('Planting plan'!$A$2:$A$201,A325,'Planting plan'!$B$2:$B$201)-SUMIF('Planting plan'!$A$2:$A$201,A325,'Planting plan'!$C$2:$C$201))</f>
        <v/>
      </c>
      <c r="G325" s="10" t="str">
        <f aca="false">IF(A325="","",IF(Results!$D$11=0,0,F325/Results!$D$11))</f>
        <v/>
      </c>
      <c r="H325" s="10" t="str">
        <f aca="false">IF(A325="","",IF(Results!$D$11=0,0,(SUMIF('Current trees'!$C$2:$C$501,C325,'Current trees'!$F$2:$F$501)+SUMIF('Planting plan'!$E$2:$E$201,C325,'Planting plan'!$H$2:$H$201))/Results!$D$11))</f>
        <v/>
      </c>
      <c r="I325" s="10" t="str">
        <f aca="false">IF(OR(A325="",D325="not in list"),"",IF(Results!$D$11=0,0,(SUMIF('Current trees'!$D$2:$D$501,D325,'Current trees'!$F$2:$F$501)+SUMIF('Planting plan'!$F$2:$F$201,D325,'Planting plan'!$H$2:$H$201))/Results!$D$11))</f>
        <v/>
      </c>
      <c r="J325" s="10" t="str">
        <f aca="false">IF(A325="","",IF(Results!$C$11=0,0,SUMIF('Current trees'!$C$2:$C$501,C325,'Current trees'!$B$2:$B$501)/Results!$C$11))</f>
        <v/>
      </c>
      <c r="K325" s="10" t="str">
        <f aca="false">IF(OR(A325="",D325="not in list"),"",IF(Results!$C$11=0,0,SUMIF('Current trees'!$D$2:$D$501,D325,'Current trees'!$B$2:$B$501)/Results!$C$11))</f>
        <v/>
      </c>
      <c r="L325" s="9" t="str">
        <f aca="false">IF(AND(A325="",B325=""),"",IF(A325="","Species name missing: these trees are not counted",IF(A325&lt;&gt;TRIM(A325),"Extra spaces in the species name: remove them",IF(OR(B325="",AND(B325&lt;&gt;"",IFERROR(OR(NOT(ISNUMBER(B325)),B325&lt;0,B325&lt;&gt;INT(B325)),TRUE()))),"Number of trees must be a whole number, 0 or more",IF(D325="not in list","Genus not in 'Genus–family list': add it",IF(COUNTIF($A$2:$A$501,A325)&gt;1,"Species listed more than once: combine the rows",IF(N(F325)&lt;0,"More trees removed than exist: check the planting plan","")))))))</f>
        <v/>
      </c>
    </row>
    <row r="326" customFormat="false" ht="15" hidden="false" customHeight="true" outlineLevel="0" collapsed="false">
      <c r="A326" s="7"/>
      <c r="B326" s="8"/>
      <c r="C326" s="9" t="str">
        <f aca="false">IF(A326="","",IFERROR(LEFT(TRIM(A326),FIND(" ",TRIM(A326))-1),TRIM(A326)))</f>
        <v/>
      </c>
      <c r="D326" s="9" t="str">
        <f aca="false">IF(A326="","",IFERROR(VLOOKUP(C326,'Genus–family list'!$A$2:$B$400,2,FALSE()),"not in list"))</f>
        <v/>
      </c>
      <c r="E326" s="10" t="str">
        <f aca="false">IF(A326="","",IF(Results!$C$11=0,0,B326/Results!$C$11))</f>
        <v/>
      </c>
      <c r="F326" s="11" t="str">
        <f aca="false">IF(A326="","",B326+SUMIF('Planting plan'!$A$2:$A$201,A326,'Planting plan'!$B$2:$B$201)-SUMIF('Planting plan'!$A$2:$A$201,A326,'Planting plan'!$C$2:$C$201))</f>
        <v/>
      </c>
      <c r="G326" s="10" t="str">
        <f aca="false">IF(A326="","",IF(Results!$D$11=0,0,F326/Results!$D$11))</f>
        <v/>
      </c>
      <c r="H326" s="10" t="str">
        <f aca="false">IF(A326="","",IF(Results!$D$11=0,0,(SUMIF('Current trees'!$C$2:$C$501,C326,'Current trees'!$F$2:$F$501)+SUMIF('Planting plan'!$E$2:$E$201,C326,'Planting plan'!$H$2:$H$201))/Results!$D$11))</f>
        <v/>
      </c>
      <c r="I326" s="10" t="str">
        <f aca="false">IF(OR(A326="",D326="not in list"),"",IF(Results!$D$11=0,0,(SUMIF('Current trees'!$D$2:$D$501,D326,'Current trees'!$F$2:$F$501)+SUMIF('Planting plan'!$F$2:$F$201,D326,'Planting plan'!$H$2:$H$201))/Results!$D$11))</f>
        <v/>
      </c>
      <c r="J326" s="10" t="str">
        <f aca="false">IF(A326="","",IF(Results!$C$11=0,0,SUMIF('Current trees'!$C$2:$C$501,C326,'Current trees'!$B$2:$B$501)/Results!$C$11))</f>
        <v/>
      </c>
      <c r="K326" s="10" t="str">
        <f aca="false">IF(OR(A326="",D326="not in list"),"",IF(Results!$C$11=0,0,SUMIF('Current trees'!$D$2:$D$501,D326,'Current trees'!$B$2:$B$501)/Results!$C$11))</f>
        <v/>
      </c>
      <c r="L326" s="9" t="str">
        <f aca="false">IF(AND(A326="",B326=""),"",IF(A326="","Species name missing: these trees are not counted",IF(A326&lt;&gt;TRIM(A326),"Extra spaces in the species name: remove them",IF(OR(B326="",AND(B326&lt;&gt;"",IFERROR(OR(NOT(ISNUMBER(B326)),B326&lt;0,B326&lt;&gt;INT(B326)),TRUE()))),"Number of trees must be a whole number, 0 or more",IF(D326="not in list","Genus not in 'Genus–family list': add it",IF(COUNTIF($A$2:$A$501,A326)&gt;1,"Species listed more than once: combine the rows",IF(N(F326)&lt;0,"More trees removed than exist: check the planting plan","")))))))</f>
        <v/>
      </c>
    </row>
    <row r="327" customFormat="false" ht="15" hidden="false" customHeight="true" outlineLevel="0" collapsed="false">
      <c r="A327" s="7"/>
      <c r="B327" s="8"/>
      <c r="C327" s="9" t="str">
        <f aca="false">IF(A327="","",IFERROR(LEFT(TRIM(A327),FIND(" ",TRIM(A327))-1),TRIM(A327)))</f>
        <v/>
      </c>
      <c r="D327" s="9" t="str">
        <f aca="false">IF(A327="","",IFERROR(VLOOKUP(C327,'Genus–family list'!$A$2:$B$400,2,FALSE()),"not in list"))</f>
        <v/>
      </c>
      <c r="E327" s="10" t="str">
        <f aca="false">IF(A327="","",IF(Results!$C$11=0,0,B327/Results!$C$11))</f>
        <v/>
      </c>
      <c r="F327" s="11" t="str">
        <f aca="false">IF(A327="","",B327+SUMIF('Planting plan'!$A$2:$A$201,A327,'Planting plan'!$B$2:$B$201)-SUMIF('Planting plan'!$A$2:$A$201,A327,'Planting plan'!$C$2:$C$201))</f>
        <v/>
      </c>
      <c r="G327" s="10" t="str">
        <f aca="false">IF(A327="","",IF(Results!$D$11=0,0,F327/Results!$D$11))</f>
        <v/>
      </c>
      <c r="H327" s="10" t="str">
        <f aca="false">IF(A327="","",IF(Results!$D$11=0,0,(SUMIF('Current trees'!$C$2:$C$501,C327,'Current trees'!$F$2:$F$501)+SUMIF('Planting plan'!$E$2:$E$201,C327,'Planting plan'!$H$2:$H$201))/Results!$D$11))</f>
        <v/>
      </c>
      <c r="I327" s="10" t="str">
        <f aca="false">IF(OR(A327="",D327="not in list"),"",IF(Results!$D$11=0,0,(SUMIF('Current trees'!$D$2:$D$501,D327,'Current trees'!$F$2:$F$501)+SUMIF('Planting plan'!$F$2:$F$201,D327,'Planting plan'!$H$2:$H$201))/Results!$D$11))</f>
        <v/>
      </c>
      <c r="J327" s="10" t="str">
        <f aca="false">IF(A327="","",IF(Results!$C$11=0,0,SUMIF('Current trees'!$C$2:$C$501,C327,'Current trees'!$B$2:$B$501)/Results!$C$11))</f>
        <v/>
      </c>
      <c r="K327" s="10" t="str">
        <f aca="false">IF(OR(A327="",D327="not in list"),"",IF(Results!$C$11=0,0,SUMIF('Current trees'!$D$2:$D$501,D327,'Current trees'!$B$2:$B$501)/Results!$C$11))</f>
        <v/>
      </c>
      <c r="L327" s="9" t="str">
        <f aca="false">IF(AND(A327="",B327=""),"",IF(A327="","Species name missing: these trees are not counted",IF(A327&lt;&gt;TRIM(A327),"Extra spaces in the species name: remove them",IF(OR(B327="",AND(B327&lt;&gt;"",IFERROR(OR(NOT(ISNUMBER(B327)),B327&lt;0,B327&lt;&gt;INT(B327)),TRUE()))),"Number of trees must be a whole number, 0 or more",IF(D327="not in list","Genus not in 'Genus–family list': add it",IF(COUNTIF($A$2:$A$501,A327)&gt;1,"Species listed more than once: combine the rows",IF(N(F327)&lt;0,"More trees removed than exist: check the planting plan","")))))))</f>
        <v/>
      </c>
    </row>
    <row r="328" customFormat="false" ht="15" hidden="false" customHeight="true" outlineLevel="0" collapsed="false">
      <c r="A328" s="7"/>
      <c r="B328" s="8"/>
      <c r="C328" s="9" t="str">
        <f aca="false">IF(A328="","",IFERROR(LEFT(TRIM(A328),FIND(" ",TRIM(A328))-1),TRIM(A328)))</f>
        <v/>
      </c>
      <c r="D328" s="9" t="str">
        <f aca="false">IF(A328="","",IFERROR(VLOOKUP(C328,'Genus–family list'!$A$2:$B$400,2,FALSE()),"not in list"))</f>
        <v/>
      </c>
      <c r="E328" s="10" t="str">
        <f aca="false">IF(A328="","",IF(Results!$C$11=0,0,B328/Results!$C$11))</f>
        <v/>
      </c>
      <c r="F328" s="11" t="str">
        <f aca="false">IF(A328="","",B328+SUMIF('Planting plan'!$A$2:$A$201,A328,'Planting plan'!$B$2:$B$201)-SUMIF('Planting plan'!$A$2:$A$201,A328,'Planting plan'!$C$2:$C$201))</f>
        <v/>
      </c>
      <c r="G328" s="10" t="str">
        <f aca="false">IF(A328="","",IF(Results!$D$11=0,0,F328/Results!$D$11))</f>
        <v/>
      </c>
      <c r="H328" s="10" t="str">
        <f aca="false">IF(A328="","",IF(Results!$D$11=0,0,(SUMIF('Current trees'!$C$2:$C$501,C328,'Current trees'!$F$2:$F$501)+SUMIF('Planting plan'!$E$2:$E$201,C328,'Planting plan'!$H$2:$H$201))/Results!$D$11))</f>
        <v/>
      </c>
      <c r="I328" s="10" t="str">
        <f aca="false">IF(OR(A328="",D328="not in list"),"",IF(Results!$D$11=0,0,(SUMIF('Current trees'!$D$2:$D$501,D328,'Current trees'!$F$2:$F$501)+SUMIF('Planting plan'!$F$2:$F$201,D328,'Planting plan'!$H$2:$H$201))/Results!$D$11))</f>
        <v/>
      </c>
      <c r="J328" s="10" t="str">
        <f aca="false">IF(A328="","",IF(Results!$C$11=0,0,SUMIF('Current trees'!$C$2:$C$501,C328,'Current trees'!$B$2:$B$501)/Results!$C$11))</f>
        <v/>
      </c>
      <c r="K328" s="10" t="str">
        <f aca="false">IF(OR(A328="",D328="not in list"),"",IF(Results!$C$11=0,0,SUMIF('Current trees'!$D$2:$D$501,D328,'Current trees'!$B$2:$B$501)/Results!$C$11))</f>
        <v/>
      </c>
      <c r="L328" s="9" t="str">
        <f aca="false">IF(AND(A328="",B328=""),"",IF(A328="","Species name missing: these trees are not counted",IF(A328&lt;&gt;TRIM(A328),"Extra spaces in the species name: remove them",IF(OR(B328="",AND(B328&lt;&gt;"",IFERROR(OR(NOT(ISNUMBER(B328)),B328&lt;0,B328&lt;&gt;INT(B328)),TRUE()))),"Number of trees must be a whole number, 0 or more",IF(D328="not in list","Genus not in 'Genus–family list': add it",IF(COUNTIF($A$2:$A$501,A328)&gt;1,"Species listed more than once: combine the rows",IF(N(F328)&lt;0,"More trees removed than exist: check the planting plan","")))))))</f>
        <v/>
      </c>
    </row>
    <row r="329" customFormat="false" ht="15" hidden="false" customHeight="true" outlineLevel="0" collapsed="false">
      <c r="A329" s="7"/>
      <c r="B329" s="8"/>
      <c r="C329" s="9" t="str">
        <f aca="false">IF(A329="","",IFERROR(LEFT(TRIM(A329),FIND(" ",TRIM(A329))-1),TRIM(A329)))</f>
        <v/>
      </c>
      <c r="D329" s="9" t="str">
        <f aca="false">IF(A329="","",IFERROR(VLOOKUP(C329,'Genus–family list'!$A$2:$B$400,2,FALSE()),"not in list"))</f>
        <v/>
      </c>
      <c r="E329" s="10" t="str">
        <f aca="false">IF(A329="","",IF(Results!$C$11=0,0,B329/Results!$C$11))</f>
        <v/>
      </c>
      <c r="F329" s="11" t="str">
        <f aca="false">IF(A329="","",B329+SUMIF('Planting plan'!$A$2:$A$201,A329,'Planting plan'!$B$2:$B$201)-SUMIF('Planting plan'!$A$2:$A$201,A329,'Planting plan'!$C$2:$C$201))</f>
        <v/>
      </c>
      <c r="G329" s="10" t="str">
        <f aca="false">IF(A329="","",IF(Results!$D$11=0,0,F329/Results!$D$11))</f>
        <v/>
      </c>
      <c r="H329" s="10" t="str">
        <f aca="false">IF(A329="","",IF(Results!$D$11=0,0,(SUMIF('Current trees'!$C$2:$C$501,C329,'Current trees'!$F$2:$F$501)+SUMIF('Planting plan'!$E$2:$E$201,C329,'Planting plan'!$H$2:$H$201))/Results!$D$11))</f>
        <v/>
      </c>
      <c r="I329" s="10" t="str">
        <f aca="false">IF(OR(A329="",D329="not in list"),"",IF(Results!$D$11=0,0,(SUMIF('Current trees'!$D$2:$D$501,D329,'Current trees'!$F$2:$F$501)+SUMIF('Planting plan'!$F$2:$F$201,D329,'Planting plan'!$H$2:$H$201))/Results!$D$11))</f>
        <v/>
      </c>
      <c r="J329" s="10" t="str">
        <f aca="false">IF(A329="","",IF(Results!$C$11=0,0,SUMIF('Current trees'!$C$2:$C$501,C329,'Current trees'!$B$2:$B$501)/Results!$C$11))</f>
        <v/>
      </c>
      <c r="K329" s="10" t="str">
        <f aca="false">IF(OR(A329="",D329="not in list"),"",IF(Results!$C$11=0,0,SUMIF('Current trees'!$D$2:$D$501,D329,'Current trees'!$B$2:$B$501)/Results!$C$11))</f>
        <v/>
      </c>
      <c r="L329" s="9" t="str">
        <f aca="false">IF(AND(A329="",B329=""),"",IF(A329="","Species name missing: these trees are not counted",IF(A329&lt;&gt;TRIM(A329),"Extra spaces in the species name: remove them",IF(OR(B329="",AND(B329&lt;&gt;"",IFERROR(OR(NOT(ISNUMBER(B329)),B329&lt;0,B329&lt;&gt;INT(B329)),TRUE()))),"Number of trees must be a whole number, 0 or more",IF(D329="not in list","Genus not in 'Genus–family list': add it",IF(COUNTIF($A$2:$A$501,A329)&gt;1,"Species listed more than once: combine the rows",IF(N(F329)&lt;0,"More trees removed than exist: check the planting plan","")))))))</f>
        <v/>
      </c>
    </row>
    <row r="330" customFormat="false" ht="15" hidden="false" customHeight="true" outlineLevel="0" collapsed="false">
      <c r="A330" s="7"/>
      <c r="B330" s="8"/>
      <c r="C330" s="9" t="str">
        <f aca="false">IF(A330="","",IFERROR(LEFT(TRIM(A330),FIND(" ",TRIM(A330))-1),TRIM(A330)))</f>
        <v/>
      </c>
      <c r="D330" s="9" t="str">
        <f aca="false">IF(A330="","",IFERROR(VLOOKUP(C330,'Genus–family list'!$A$2:$B$400,2,FALSE()),"not in list"))</f>
        <v/>
      </c>
      <c r="E330" s="10" t="str">
        <f aca="false">IF(A330="","",IF(Results!$C$11=0,0,B330/Results!$C$11))</f>
        <v/>
      </c>
      <c r="F330" s="11" t="str">
        <f aca="false">IF(A330="","",B330+SUMIF('Planting plan'!$A$2:$A$201,A330,'Planting plan'!$B$2:$B$201)-SUMIF('Planting plan'!$A$2:$A$201,A330,'Planting plan'!$C$2:$C$201))</f>
        <v/>
      </c>
      <c r="G330" s="10" t="str">
        <f aca="false">IF(A330="","",IF(Results!$D$11=0,0,F330/Results!$D$11))</f>
        <v/>
      </c>
      <c r="H330" s="10" t="str">
        <f aca="false">IF(A330="","",IF(Results!$D$11=0,0,(SUMIF('Current trees'!$C$2:$C$501,C330,'Current trees'!$F$2:$F$501)+SUMIF('Planting plan'!$E$2:$E$201,C330,'Planting plan'!$H$2:$H$201))/Results!$D$11))</f>
        <v/>
      </c>
      <c r="I330" s="10" t="str">
        <f aca="false">IF(OR(A330="",D330="not in list"),"",IF(Results!$D$11=0,0,(SUMIF('Current trees'!$D$2:$D$501,D330,'Current trees'!$F$2:$F$501)+SUMIF('Planting plan'!$F$2:$F$201,D330,'Planting plan'!$H$2:$H$201))/Results!$D$11))</f>
        <v/>
      </c>
      <c r="J330" s="10" t="str">
        <f aca="false">IF(A330="","",IF(Results!$C$11=0,0,SUMIF('Current trees'!$C$2:$C$501,C330,'Current trees'!$B$2:$B$501)/Results!$C$11))</f>
        <v/>
      </c>
      <c r="K330" s="10" t="str">
        <f aca="false">IF(OR(A330="",D330="not in list"),"",IF(Results!$C$11=0,0,SUMIF('Current trees'!$D$2:$D$501,D330,'Current trees'!$B$2:$B$501)/Results!$C$11))</f>
        <v/>
      </c>
      <c r="L330" s="9" t="str">
        <f aca="false">IF(AND(A330="",B330=""),"",IF(A330="","Species name missing: these trees are not counted",IF(A330&lt;&gt;TRIM(A330),"Extra spaces in the species name: remove them",IF(OR(B330="",AND(B330&lt;&gt;"",IFERROR(OR(NOT(ISNUMBER(B330)),B330&lt;0,B330&lt;&gt;INT(B330)),TRUE()))),"Number of trees must be a whole number, 0 or more",IF(D330="not in list","Genus not in 'Genus–family list': add it",IF(COUNTIF($A$2:$A$501,A330)&gt;1,"Species listed more than once: combine the rows",IF(N(F330)&lt;0,"More trees removed than exist: check the planting plan","")))))))</f>
        <v/>
      </c>
    </row>
    <row r="331" customFormat="false" ht="15" hidden="false" customHeight="true" outlineLevel="0" collapsed="false">
      <c r="A331" s="7"/>
      <c r="B331" s="8"/>
      <c r="C331" s="9" t="str">
        <f aca="false">IF(A331="","",IFERROR(LEFT(TRIM(A331),FIND(" ",TRIM(A331))-1),TRIM(A331)))</f>
        <v/>
      </c>
      <c r="D331" s="9" t="str">
        <f aca="false">IF(A331="","",IFERROR(VLOOKUP(C331,'Genus–family list'!$A$2:$B$400,2,FALSE()),"not in list"))</f>
        <v/>
      </c>
      <c r="E331" s="10" t="str">
        <f aca="false">IF(A331="","",IF(Results!$C$11=0,0,B331/Results!$C$11))</f>
        <v/>
      </c>
      <c r="F331" s="11" t="str">
        <f aca="false">IF(A331="","",B331+SUMIF('Planting plan'!$A$2:$A$201,A331,'Planting plan'!$B$2:$B$201)-SUMIF('Planting plan'!$A$2:$A$201,A331,'Planting plan'!$C$2:$C$201))</f>
        <v/>
      </c>
      <c r="G331" s="10" t="str">
        <f aca="false">IF(A331="","",IF(Results!$D$11=0,0,F331/Results!$D$11))</f>
        <v/>
      </c>
      <c r="H331" s="10" t="str">
        <f aca="false">IF(A331="","",IF(Results!$D$11=0,0,(SUMIF('Current trees'!$C$2:$C$501,C331,'Current trees'!$F$2:$F$501)+SUMIF('Planting plan'!$E$2:$E$201,C331,'Planting plan'!$H$2:$H$201))/Results!$D$11))</f>
        <v/>
      </c>
      <c r="I331" s="10" t="str">
        <f aca="false">IF(OR(A331="",D331="not in list"),"",IF(Results!$D$11=0,0,(SUMIF('Current trees'!$D$2:$D$501,D331,'Current trees'!$F$2:$F$501)+SUMIF('Planting plan'!$F$2:$F$201,D331,'Planting plan'!$H$2:$H$201))/Results!$D$11))</f>
        <v/>
      </c>
      <c r="J331" s="10" t="str">
        <f aca="false">IF(A331="","",IF(Results!$C$11=0,0,SUMIF('Current trees'!$C$2:$C$501,C331,'Current trees'!$B$2:$B$501)/Results!$C$11))</f>
        <v/>
      </c>
      <c r="K331" s="10" t="str">
        <f aca="false">IF(OR(A331="",D331="not in list"),"",IF(Results!$C$11=0,0,SUMIF('Current trees'!$D$2:$D$501,D331,'Current trees'!$B$2:$B$501)/Results!$C$11))</f>
        <v/>
      </c>
      <c r="L331" s="9" t="str">
        <f aca="false">IF(AND(A331="",B331=""),"",IF(A331="","Species name missing: these trees are not counted",IF(A331&lt;&gt;TRIM(A331),"Extra spaces in the species name: remove them",IF(OR(B331="",AND(B331&lt;&gt;"",IFERROR(OR(NOT(ISNUMBER(B331)),B331&lt;0,B331&lt;&gt;INT(B331)),TRUE()))),"Number of trees must be a whole number, 0 or more",IF(D331="not in list","Genus not in 'Genus–family list': add it",IF(COUNTIF($A$2:$A$501,A331)&gt;1,"Species listed more than once: combine the rows",IF(N(F331)&lt;0,"More trees removed than exist: check the planting plan","")))))))</f>
        <v/>
      </c>
    </row>
    <row r="332" customFormat="false" ht="15" hidden="false" customHeight="true" outlineLevel="0" collapsed="false">
      <c r="A332" s="7"/>
      <c r="B332" s="8"/>
      <c r="C332" s="9" t="str">
        <f aca="false">IF(A332="","",IFERROR(LEFT(TRIM(A332),FIND(" ",TRIM(A332))-1),TRIM(A332)))</f>
        <v/>
      </c>
      <c r="D332" s="9" t="str">
        <f aca="false">IF(A332="","",IFERROR(VLOOKUP(C332,'Genus–family list'!$A$2:$B$400,2,FALSE()),"not in list"))</f>
        <v/>
      </c>
      <c r="E332" s="10" t="str">
        <f aca="false">IF(A332="","",IF(Results!$C$11=0,0,B332/Results!$C$11))</f>
        <v/>
      </c>
      <c r="F332" s="11" t="str">
        <f aca="false">IF(A332="","",B332+SUMIF('Planting plan'!$A$2:$A$201,A332,'Planting plan'!$B$2:$B$201)-SUMIF('Planting plan'!$A$2:$A$201,A332,'Planting plan'!$C$2:$C$201))</f>
        <v/>
      </c>
      <c r="G332" s="10" t="str">
        <f aca="false">IF(A332="","",IF(Results!$D$11=0,0,F332/Results!$D$11))</f>
        <v/>
      </c>
      <c r="H332" s="10" t="str">
        <f aca="false">IF(A332="","",IF(Results!$D$11=0,0,(SUMIF('Current trees'!$C$2:$C$501,C332,'Current trees'!$F$2:$F$501)+SUMIF('Planting plan'!$E$2:$E$201,C332,'Planting plan'!$H$2:$H$201))/Results!$D$11))</f>
        <v/>
      </c>
      <c r="I332" s="10" t="str">
        <f aca="false">IF(OR(A332="",D332="not in list"),"",IF(Results!$D$11=0,0,(SUMIF('Current trees'!$D$2:$D$501,D332,'Current trees'!$F$2:$F$501)+SUMIF('Planting plan'!$F$2:$F$201,D332,'Planting plan'!$H$2:$H$201))/Results!$D$11))</f>
        <v/>
      </c>
      <c r="J332" s="10" t="str">
        <f aca="false">IF(A332="","",IF(Results!$C$11=0,0,SUMIF('Current trees'!$C$2:$C$501,C332,'Current trees'!$B$2:$B$501)/Results!$C$11))</f>
        <v/>
      </c>
      <c r="K332" s="10" t="str">
        <f aca="false">IF(OR(A332="",D332="not in list"),"",IF(Results!$C$11=0,0,SUMIF('Current trees'!$D$2:$D$501,D332,'Current trees'!$B$2:$B$501)/Results!$C$11))</f>
        <v/>
      </c>
      <c r="L332" s="9" t="str">
        <f aca="false">IF(AND(A332="",B332=""),"",IF(A332="","Species name missing: these trees are not counted",IF(A332&lt;&gt;TRIM(A332),"Extra spaces in the species name: remove them",IF(OR(B332="",AND(B332&lt;&gt;"",IFERROR(OR(NOT(ISNUMBER(B332)),B332&lt;0,B332&lt;&gt;INT(B332)),TRUE()))),"Number of trees must be a whole number, 0 or more",IF(D332="not in list","Genus not in 'Genus–family list': add it",IF(COUNTIF($A$2:$A$501,A332)&gt;1,"Species listed more than once: combine the rows",IF(N(F332)&lt;0,"More trees removed than exist: check the planting plan","")))))))</f>
        <v/>
      </c>
    </row>
    <row r="333" customFormat="false" ht="15" hidden="false" customHeight="true" outlineLevel="0" collapsed="false">
      <c r="A333" s="7"/>
      <c r="B333" s="8"/>
      <c r="C333" s="9" t="str">
        <f aca="false">IF(A333="","",IFERROR(LEFT(TRIM(A333),FIND(" ",TRIM(A333))-1),TRIM(A333)))</f>
        <v/>
      </c>
      <c r="D333" s="9" t="str">
        <f aca="false">IF(A333="","",IFERROR(VLOOKUP(C333,'Genus–family list'!$A$2:$B$400,2,FALSE()),"not in list"))</f>
        <v/>
      </c>
      <c r="E333" s="10" t="str">
        <f aca="false">IF(A333="","",IF(Results!$C$11=0,0,B333/Results!$C$11))</f>
        <v/>
      </c>
      <c r="F333" s="11" t="str">
        <f aca="false">IF(A333="","",B333+SUMIF('Planting plan'!$A$2:$A$201,A333,'Planting plan'!$B$2:$B$201)-SUMIF('Planting plan'!$A$2:$A$201,A333,'Planting plan'!$C$2:$C$201))</f>
        <v/>
      </c>
      <c r="G333" s="10" t="str">
        <f aca="false">IF(A333="","",IF(Results!$D$11=0,0,F333/Results!$D$11))</f>
        <v/>
      </c>
      <c r="H333" s="10" t="str">
        <f aca="false">IF(A333="","",IF(Results!$D$11=0,0,(SUMIF('Current trees'!$C$2:$C$501,C333,'Current trees'!$F$2:$F$501)+SUMIF('Planting plan'!$E$2:$E$201,C333,'Planting plan'!$H$2:$H$201))/Results!$D$11))</f>
        <v/>
      </c>
      <c r="I333" s="10" t="str">
        <f aca="false">IF(OR(A333="",D333="not in list"),"",IF(Results!$D$11=0,0,(SUMIF('Current trees'!$D$2:$D$501,D333,'Current trees'!$F$2:$F$501)+SUMIF('Planting plan'!$F$2:$F$201,D333,'Planting plan'!$H$2:$H$201))/Results!$D$11))</f>
        <v/>
      </c>
      <c r="J333" s="10" t="str">
        <f aca="false">IF(A333="","",IF(Results!$C$11=0,0,SUMIF('Current trees'!$C$2:$C$501,C333,'Current trees'!$B$2:$B$501)/Results!$C$11))</f>
        <v/>
      </c>
      <c r="K333" s="10" t="str">
        <f aca="false">IF(OR(A333="",D333="not in list"),"",IF(Results!$C$11=0,0,SUMIF('Current trees'!$D$2:$D$501,D333,'Current trees'!$B$2:$B$501)/Results!$C$11))</f>
        <v/>
      </c>
      <c r="L333" s="9" t="str">
        <f aca="false">IF(AND(A333="",B333=""),"",IF(A333="","Species name missing: these trees are not counted",IF(A333&lt;&gt;TRIM(A333),"Extra spaces in the species name: remove them",IF(OR(B333="",AND(B333&lt;&gt;"",IFERROR(OR(NOT(ISNUMBER(B333)),B333&lt;0,B333&lt;&gt;INT(B333)),TRUE()))),"Number of trees must be a whole number, 0 or more",IF(D333="not in list","Genus not in 'Genus–family list': add it",IF(COUNTIF($A$2:$A$501,A333)&gt;1,"Species listed more than once: combine the rows",IF(N(F333)&lt;0,"More trees removed than exist: check the planting plan","")))))))</f>
        <v/>
      </c>
    </row>
    <row r="334" customFormat="false" ht="15" hidden="false" customHeight="true" outlineLevel="0" collapsed="false">
      <c r="A334" s="7"/>
      <c r="B334" s="8"/>
      <c r="C334" s="9" t="str">
        <f aca="false">IF(A334="","",IFERROR(LEFT(TRIM(A334),FIND(" ",TRIM(A334))-1),TRIM(A334)))</f>
        <v/>
      </c>
      <c r="D334" s="9" t="str">
        <f aca="false">IF(A334="","",IFERROR(VLOOKUP(C334,'Genus–family list'!$A$2:$B$400,2,FALSE()),"not in list"))</f>
        <v/>
      </c>
      <c r="E334" s="10" t="str">
        <f aca="false">IF(A334="","",IF(Results!$C$11=0,0,B334/Results!$C$11))</f>
        <v/>
      </c>
      <c r="F334" s="11" t="str">
        <f aca="false">IF(A334="","",B334+SUMIF('Planting plan'!$A$2:$A$201,A334,'Planting plan'!$B$2:$B$201)-SUMIF('Planting plan'!$A$2:$A$201,A334,'Planting plan'!$C$2:$C$201))</f>
        <v/>
      </c>
      <c r="G334" s="10" t="str">
        <f aca="false">IF(A334="","",IF(Results!$D$11=0,0,F334/Results!$D$11))</f>
        <v/>
      </c>
      <c r="H334" s="10" t="str">
        <f aca="false">IF(A334="","",IF(Results!$D$11=0,0,(SUMIF('Current trees'!$C$2:$C$501,C334,'Current trees'!$F$2:$F$501)+SUMIF('Planting plan'!$E$2:$E$201,C334,'Planting plan'!$H$2:$H$201))/Results!$D$11))</f>
        <v/>
      </c>
      <c r="I334" s="10" t="str">
        <f aca="false">IF(OR(A334="",D334="not in list"),"",IF(Results!$D$11=0,0,(SUMIF('Current trees'!$D$2:$D$501,D334,'Current trees'!$F$2:$F$501)+SUMIF('Planting plan'!$F$2:$F$201,D334,'Planting plan'!$H$2:$H$201))/Results!$D$11))</f>
        <v/>
      </c>
      <c r="J334" s="10" t="str">
        <f aca="false">IF(A334="","",IF(Results!$C$11=0,0,SUMIF('Current trees'!$C$2:$C$501,C334,'Current trees'!$B$2:$B$501)/Results!$C$11))</f>
        <v/>
      </c>
      <c r="K334" s="10" t="str">
        <f aca="false">IF(OR(A334="",D334="not in list"),"",IF(Results!$C$11=0,0,SUMIF('Current trees'!$D$2:$D$501,D334,'Current trees'!$B$2:$B$501)/Results!$C$11))</f>
        <v/>
      </c>
      <c r="L334" s="9" t="str">
        <f aca="false">IF(AND(A334="",B334=""),"",IF(A334="","Species name missing: these trees are not counted",IF(A334&lt;&gt;TRIM(A334),"Extra spaces in the species name: remove them",IF(OR(B334="",AND(B334&lt;&gt;"",IFERROR(OR(NOT(ISNUMBER(B334)),B334&lt;0,B334&lt;&gt;INT(B334)),TRUE()))),"Number of trees must be a whole number, 0 or more",IF(D334="not in list","Genus not in 'Genus–family list': add it",IF(COUNTIF($A$2:$A$501,A334)&gt;1,"Species listed more than once: combine the rows",IF(N(F334)&lt;0,"More trees removed than exist: check the planting plan","")))))))</f>
        <v/>
      </c>
    </row>
    <row r="335" customFormat="false" ht="15" hidden="false" customHeight="true" outlineLevel="0" collapsed="false">
      <c r="A335" s="7"/>
      <c r="B335" s="8"/>
      <c r="C335" s="9" t="str">
        <f aca="false">IF(A335="","",IFERROR(LEFT(TRIM(A335),FIND(" ",TRIM(A335))-1),TRIM(A335)))</f>
        <v/>
      </c>
      <c r="D335" s="9" t="str">
        <f aca="false">IF(A335="","",IFERROR(VLOOKUP(C335,'Genus–family list'!$A$2:$B$400,2,FALSE()),"not in list"))</f>
        <v/>
      </c>
      <c r="E335" s="10" t="str">
        <f aca="false">IF(A335="","",IF(Results!$C$11=0,0,B335/Results!$C$11))</f>
        <v/>
      </c>
      <c r="F335" s="11" t="str">
        <f aca="false">IF(A335="","",B335+SUMIF('Planting plan'!$A$2:$A$201,A335,'Planting plan'!$B$2:$B$201)-SUMIF('Planting plan'!$A$2:$A$201,A335,'Planting plan'!$C$2:$C$201))</f>
        <v/>
      </c>
      <c r="G335" s="10" t="str">
        <f aca="false">IF(A335="","",IF(Results!$D$11=0,0,F335/Results!$D$11))</f>
        <v/>
      </c>
      <c r="H335" s="10" t="str">
        <f aca="false">IF(A335="","",IF(Results!$D$11=0,0,(SUMIF('Current trees'!$C$2:$C$501,C335,'Current trees'!$F$2:$F$501)+SUMIF('Planting plan'!$E$2:$E$201,C335,'Planting plan'!$H$2:$H$201))/Results!$D$11))</f>
        <v/>
      </c>
      <c r="I335" s="10" t="str">
        <f aca="false">IF(OR(A335="",D335="not in list"),"",IF(Results!$D$11=0,0,(SUMIF('Current trees'!$D$2:$D$501,D335,'Current trees'!$F$2:$F$501)+SUMIF('Planting plan'!$F$2:$F$201,D335,'Planting plan'!$H$2:$H$201))/Results!$D$11))</f>
        <v/>
      </c>
      <c r="J335" s="10" t="str">
        <f aca="false">IF(A335="","",IF(Results!$C$11=0,0,SUMIF('Current trees'!$C$2:$C$501,C335,'Current trees'!$B$2:$B$501)/Results!$C$11))</f>
        <v/>
      </c>
      <c r="K335" s="10" t="str">
        <f aca="false">IF(OR(A335="",D335="not in list"),"",IF(Results!$C$11=0,0,SUMIF('Current trees'!$D$2:$D$501,D335,'Current trees'!$B$2:$B$501)/Results!$C$11))</f>
        <v/>
      </c>
      <c r="L335" s="9" t="str">
        <f aca="false">IF(AND(A335="",B335=""),"",IF(A335="","Species name missing: these trees are not counted",IF(A335&lt;&gt;TRIM(A335),"Extra spaces in the species name: remove them",IF(OR(B335="",AND(B335&lt;&gt;"",IFERROR(OR(NOT(ISNUMBER(B335)),B335&lt;0,B335&lt;&gt;INT(B335)),TRUE()))),"Number of trees must be a whole number, 0 or more",IF(D335="not in list","Genus not in 'Genus–family list': add it",IF(COUNTIF($A$2:$A$501,A335)&gt;1,"Species listed more than once: combine the rows",IF(N(F335)&lt;0,"More trees removed than exist: check the planting plan","")))))))</f>
        <v/>
      </c>
    </row>
    <row r="336" customFormat="false" ht="15" hidden="false" customHeight="true" outlineLevel="0" collapsed="false">
      <c r="A336" s="7"/>
      <c r="B336" s="8"/>
      <c r="C336" s="9" t="str">
        <f aca="false">IF(A336="","",IFERROR(LEFT(TRIM(A336),FIND(" ",TRIM(A336))-1),TRIM(A336)))</f>
        <v/>
      </c>
      <c r="D336" s="9" t="str">
        <f aca="false">IF(A336="","",IFERROR(VLOOKUP(C336,'Genus–family list'!$A$2:$B$400,2,FALSE()),"not in list"))</f>
        <v/>
      </c>
      <c r="E336" s="10" t="str">
        <f aca="false">IF(A336="","",IF(Results!$C$11=0,0,B336/Results!$C$11))</f>
        <v/>
      </c>
      <c r="F336" s="11" t="str">
        <f aca="false">IF(A336="","",B336+SUMIF('Planting plan'!$A$2:$A$201,A336,'Planting plan'!$B$2:$B$201)-SUMIF('Planting plan'!$A$2:$A$201,A336,'Planting plan'!$C$2:$C$201))</f>
        <v/>
      </c>
      <c r="G336" s="10" t="str">
        <f aca="false">IF(A336="","",IF(Results!$D$11=0,0,F336/Results!$D$11))</f>
        <v/>
      </c>
      <c r="H336" s="10" t="str">
        <f aca="false">IF(A336="","",IF(Results!$D$11=0,0,(SUMIF('Current trees'!$C$2:$C$501,C336,'Current trees'!$F$2:$F$501)+SUMIF('Planting plan'!$E$2:$E$201,C336,'Planting plan'!$H$2:$H$201))/Results!$D$11))</f>
        <v/>
      </c>
      <c r="I336" s="10" t="str">
        <f aca="false">IF(OR(A336="",D336="not in list"),"",IF(Results!$D$11=0,0,(SUMIF('Current trees'!$D$2:$D$501,D336,'Current trees'!$F$2:$F$501)+SUMIF('Planting plan'!$F$2:$F$201,D336,'Planting plan'!$H$2:$H$201))/Results!$D$11))</f>
        <v/>
      </c>
      <c r="J336" s="10" t="str">
        <f aca="false">IF(A336="","",IF(Results!$C$11=0,0,SUMIF('Current trees'!$C$2:$C$501,C336,'Current trees'!$B$2:$B$501)/Results!$C$11))</f>
        <v/>
      </c>
      <c r="K336" s="10" t="str">
        <f aca="false">IF(OR(A336="",D336="not in list"),"",IF(Results!$C$11=0,0,SUMIF('Current trees'!$D$2:$D$501,D336,'Current trees'!$B$2:$B$501)/Results!$C$11))</f>
        <v/>
      </c>
      <c r="L336" s="9" t="str">
        <f aca="false">IF(AND(A336="",B336=""),"",IF(A336="","Species name missing: these trees are not counted",IF(A336&lt;&gt;TRIM(A336),"Extra spaces in the species name: remove them",IF(OR(B336="",AND(B336&lt;&gt;"",IFERROR(OR(NOT(ISNUMBER(B336)),B336&lt;0,B336&lt;&gt;INT(B336)),TRUE()))),"Number of trees must be a whole number, 0 or more",IF(D336="not in list","Genus not in 'Genus–family list': add it",IF(COUNTIF($A$2:$A$501,A336)&gt;1,"Species listed more than once: combine the rows",IF(N(F336)&lt;0,"More trees removed than exist: check the planting plan","")))))))</f>
        <v/>
      </c>
    </row>
    <row r="337" customFormat="false" ht="15" hidden="false" customHeight="true" outlineLevel="0" collapsed="false">
      <c r="A337" s="7"/>
      <c r="B337" s="8"/>
      <c r="C337" s="9" t="str">
        <f aca="false">IF(A337="","",IFERROR(LEFT(TRIM(A337),FIND(" ",TRIM(A337))-1),TRIM(A337)))</f>
        <v/>
      </c>
      <c r="D337" s="9" t="str">
        <f aca="false">IF(A337="","",IFERROR(VLOOKUP(C337,'Genus–family list'!$A$2:$B$400,2,FALSE()),"not in list"))</f>
        <v/>
      </c>
      <c r="E337" s="10" t="str">
        <f aca="false">IF(A337="","",IF(Results!$C$11=0,0,B337/Results!$C$11))</f>
        <v/>
      </c>
      <c r="F337" s="11" t="str">
        <f aca="false">IF(A337="","",B337+SUMIF('Planting plan'!$A$2:$A$201,A337,'Planting plan'!$B$2:$B$201)-SUMIF('Planting plan'!$A$2:$A$201,A337,'Planting plan'!$C$2:$C$201))</f>
        <v/>
      </c>
      <c r="G337" s="10" t="str">
        <f aca="false">IF(A337="","",IF(Results!$D$11=0,0,F337/Results!$D$11))</f>
        <v/>
      </c>
      <c r="H337" s="10" t="str">
        <f aca="false">IF(A337="","",IF(Results!$D$11=0,0,(SUMIF('Current trees'!$C$2:$C$501,C337,'Current trees'!$F$2:$F$501)+SUMIF('Planting plan'!$E$2:$E$201,C337,'Planting plan'!$H$2:$H$201))/Results!$D$11))</f>
        <v/>
      </c>
      <c r="I337" s="10" t="str">
        <f aca="false">IF(OR(A337="",D337="not in list"),"",IF(Results!$D$11=0,0,(SUMIF('Current trees'!$D$2:$D$501,D337,'Current trees'!$F$2:$F$501)+SUMIF('Planting plan'!$F$2:$F$201,D337,'Planting plan'!$H$2:$H$201))/Results!$D$11))</f>
        <v/>
      </c>
      <c r="J337" s="10" t="str">
        <f aca="false">IF(A337="","",IF(Results!$C$11=0,0,SUMIF('Current trees'!$C$2:$C$501,C337,'Current trees'!$B$2:$B$501)/Results!$C$11))</f>
        <v/>
      </c>
      <c r="K337" s="10" t="str">
        <f aca="false">IF(OR(A337="",D337="not in list"),"",IF(Results!$C$11=0,0,SUMIF('Current trees'!$D$2:$D$501,D337,'Current trees'!$B$2:$B$501)/Results!$C$11))</f>
        <v/>
      </c>
      <c r="L337" s="9" t="str">
        <f aca="false">IF(AND(A337="",B337=""),"",IF(A337="","Species name missing: these trees are not counted",IF(A337&lt;&gt;TRIM(A337),"Extra spaces in the species name: remove them",IF(OR(B337="",AND(B337&lt;&gt;"",IFERROR(OR(NOT(ISNUMBER(B337)),B337&lt;0,B337&lt;&gt;INT(B337)),TRUE()))),"Number of trees must be a whole number, 0 or more",IF(D337="not in list","Genus not in 'Genus–family list': add it",IF(COUNTIF($A$2:$A$501,A337)&gt;1,"Species listed more than once: combine the rows",IF(N(F337)&lt;0,"More trees removed than exist: check the planting plan","")))))))</f>
        <v/>
      </c>
    </row>
    <row r="338" customFormat="false" ht="15" hidden="false" customHeight="true" outlineLevel="0" collapsed="false">
      <c r="A338" s="7"/>
      <c r="B338" s="8"/>
      <c r="C338" s="9" t="str">
        <f aca="false">IF(A338="","",IFERROR(LEFT(TRIM(A338),FIND(" ",TRIM(A338))-1),TRIM(A338)))</f>
        <v/>
      </c>
      <c r="D338" s="9" t="str">
        <f aca="false">IF(A338="","",IFERROR(VLOOKUP(C338,'Genus–family list'!$A$2:$B$400,2,FALSE()),"not in list"))</f>
        <v/>
      </c>
      <c r="E338" s="10" t="str">
        <f aca="false">IF(A338="","",IF(Results!$C$11=0,0,B338/Results!$C$11))</f>
        <v/>
      </c>
      <c r="F338" s="11" t="str">
        <f aca="false">IF(A338="","",B338+SUMIF('Planting plan'!$A$2:$A$201,A338,'Planting plan'!$B$2:$B$201)-SUMIF('Planting plan'!$A$2:$A$201,A338,'Planting plan'!$C$2:$C$201))</f>
        <v/>
      </c>
      <c r="G338" s="10" t="str">
        <f aca="false">IF(A338="","",IF(Results!$D$11=0,0,F338/Results!$D$11))</f>
        <v/>
      </c>
      <c r="H338" s="10" t="str">
        <f aca="false">IF(A338="","",IF(Results!$D$11=0,0,(SUMIF('Current trees'!$C$2:$C$501,C338,'Current trees'!$F$2:$F$501)+SUMIF('Planting plan'!$E$2:$E$201,C338,'Planting plan'!$H$2:$H$201))/Results!$D$11))</f>
        <v/>
      </c>
      <c r="I338" s="10" t="str">
        <f aca="false">IF(OR(A338="",D338="not in list"),"",IF(Results!$D$11=0,0,(SUMIF('Current trees'!$D$2:$D$501,D338,'Current trees'!$F$2:$F$501)+SUMIF('Planting plan'!$F$2:$F$201,D338,'Planting plan'!$H$2:$H$201))/Results!$D$11))</f>
        <v/>
      </c>
      <c r="J338" s="10" t="str">
        <f aca="false">IF(A338="","",IF(Results!$C$11=0,0,SUMIF('Current trees'!$C$2:$C$501,C338,'Current trees'!$B$2:$B$501)/Results!$C$11))</f>
        <v/>
      </c>
      <c r="K338" s="10" t="str">
        <f aca="false">IF(OR(A338="",D338="not in list"),"",IF(Results!$C$11=0,0,SUMIF('Current trees'!$D$2:$D$501,D338,'Current trees'!$B$2:$B$501)/Results!$C$11))</f>
        <v/>
      </c>
      <c r="L338" s="9" t="str">
        <f aca="false">IF(AND(A338="",B338=""),"",IF(A338="","Species name missing: these trees are not counted",IF(A338&lt;&gt;TRIM(A338),"Extra spaces in the species name: remove them",IF(OR(B338="",AND(B338&lt;&gt;"",IFERROR(OR(NOT(ISNUMBER(B338)),B338&lt;0,B338&lt;&gt;INT(B338)),TRUE()))),"Number of trees must be a whole number, 0 or more",IF(D338="not in list","Genus not in 'Genus–family list': add it",IF(COUNTIF($A$2:$A$501,A338)&gt;1,"Species listed more than once: combine the rows",IF(N(F338)&lt;0,"More trees removed than exist: check the planting plan","")))))))</f>
        <v/>
      </c>
    </row>
    <row r="339" customFormat="false" ht="15" hidden="false" customHeight="true" outlineLevel="0" collapsed="false">
      <c r="A339" s="7"/>
      <c r="B339" s="8"/>
      <c r="C339" s="9" t="str">
        <f aca="false">IF(A339="","",IFERROR(LEFT(TRIM(A339),FIND(" ",TRIM(A339))-1),TRIM(A339)))</f>
        <v/>
      </c>
      <c r="D339" s="9" t="str">
        <f aca="false">IF(A339="","",IFERROR(VLOOKUP(C339,'Genus–family list'!$A$2:$B$400,2,FALSE()),"not in list"))</f>
        <v/>
      </c>
      <c r="E339" s="10" t="str">
        <f aca="false">IF(A339="","",IF(Results!$C$11=0,0,B339/Results!$C$11))</f>
        <v/>
      </c>
      <c r="F339" s="11" t="str">
        <f aca="false">IF(A339="","",B339+SUMIF('Planting plan'!$A$2:$A$201,A339,'Planting plan'!$B$2:$B$201)-SUMIF('Planting plan'!$A$2:$A$201,A339,'Planting plan'!$C$2:$C$201))</f>
        <v/>
      </c>
      <c r="G339" s="10" t="str">
        <f aca="false">IF(A339="","",IF(Results!$D$11=0,0,F339/Results!$D$11))</f>
        <v/>
      </c>
      <c r="H339" s="10" t="str">
        <f aca="false">IF(A339="","",IF(Results!$D$11=0,0,(SUMIF('Current trees'!$C$2:$C$501,C339,'Current trees'!$F$2:$F$501)+SUMIF('Planting plan'!$E$2:$E$201,C339,'Planting plan'!$H$2:$H$201))/Results!$D$11))</f>
        <v/>
      </c>
      <c r="I339" s="10" t="str">
        <f aca="false">IF(OR(A339="",D339="not in list"),"",IF(Results!$D$11=0,0,(SUMIF('Current trees'!$D$2:$D$501,D339,'Current trees'!$F$2:$F$501)+SUMIF('Planting plan'!$F$2:$F$201,D339,'Planting plan'!$H$2:$H$201))/Results!$D$11))</f>
        <v/>
      </c>
      <c r="J339" s="10" t="str">
        <f aca="false">IF(A339="","",IF(Results!$C$11=0,0,SUMIF('Current trees'!$C$2:$C$501,C339,'Current trees'!$B$2:$B$501)/Results!$C$11))</f>
        <v/>
      </c>
      <c r="K339" s="10" t="str">
        <f aca="false">IF(OR(A339="",D339="not in list"),"",IF(Results!$C$11=0,0,SUMIF('Current trees'!$D$2:$D$501,D339,'Current trees'!$B$2:$B$501)/Results!$C$11))</f>
        <v/>
      </c>
      <c r="L339" s="9" t="str">
        <f aca="false">IF(AND(A339="",B339=""),"",IF(A339="","Species name missing: these trees are not counted",IF(A339&lt;&gt;TRIM(A339),"Extra spaces in the species name: remove them",IF(OR(B339="",AND(B339&lt;&gt;"",IFERROR(OR(NOT(ISNUMBER(B339)),B339&lt;0,B339&lt;&gt;INT(B339)),TRUE()))),"Number of trees must be a whole number, 0 or more",IF(D339="not in list","Genus not in 'Genus–family list': add it",IF(COUNTIF($A$2:$A$501,A339)&gt;1,"Species listed more than once: combine the rows",IF(N(F339)&lt;0,"More trees removed than exist: check the planting plan","")))))))</f>
        <v/>
      </c>
    </row>
    <row r="340" customFormat="false" ht="15" hidden="false" customHeight="true" outlineLevel="0" collapsed="false">
      <c r="A340" s="7"/>
      <c r="B340" s="8"/>
      <c r="C340" s="9" t="str">
        <f aca="false">IF(A340="","",IFERROR(LEFT(TRIM(A340),FIND(" ",TRIM(A340))-1),TRIM(A340)))</f>
        <v/>
      </c>
      <c r="D340" s="9" t="str">
        <f aca="false">IF(A340="","",IFERROR(VLOOKUP(C340,'Genus–family list'!$A$2:$B$400,2,FALSE()),"not in list"))</f>
        <v/>
      </c>
      <c r="E340" s="10" t="str">
        <f aca="false">IF(A340="","",IF(Results!$C$11=0,0,B340/Results!$C$11))</f>
        <v/>
      </c>
      <c r="F340" s="11" t="str">
        <f aca="false">IF(A340="","",B340+SUMIF('Planting plan'!$A$2:$A$201,A340,'Planting plan'!$B$2:$B$201)-SUMIF('Planting plan'!$A$2:$A$201,A340,'Planting plan'!$C$2:$C$201))</f>
        <v/>
      </c>
      <c r="G340" s="10" t="str">
        <f aca="false">IF(A340="","",IF(Results!$D$11=0,0,F340/Results!$D$11))</f>
        <v/>
      </c>
      <c r="H340" s="10" t="str">
        <f aca="false">IF(A340="","",IF(Results!$D$11=0,0,(SUMIF('Current trees'!$C$2:$C$501,C340,'Current trees'!$F$2:$F$501)+SUMIF('Planting plan'!$E$2:$E$201,C340,'Planting plan'!$H$2:$H$201))/Results!$D$11))</f>
        <v/>
      </c>
      <c r="I340" s="10" t="str">
        <f aca="false">IF(OR(A340="",D340="not in list"),"",IF(Results!$D$11=0,0,(SUMIF('Current trees'!$D$2:$D$501,D340,'Current trees'!$F$2:$F$501)+SUMIF('Planting plan'!$F$2:$F$201,D340,'Planting plan'!$H$2:$H$201))/Results!$D$11))</f>
        <v/>
      </c>
      <c r="J340" s="10" t="str">
        <f aca="false">IF(A340="","",IF(Results!$C$11=0,0,SUMIF('Current trees'!$C$2:$C$501,C340,'Current trees'!$B$2:$B$501)/Results!$C$11))</f>
        <v/>
      </c>
      <c r="K340" s="10" t="str">
        <f aca="false">IF(OR(A340="",D340="not in list"),"",IF(Results!$C$11=0,0,SUMIF('Current trees'!$D$2:$D$501,D340,'Current trees'!$B$2:$B$501)/Results!$C$11))</f>
        <v/>
      </c>
      <c r="L340" s="9" t="str">
        <f aca="false">IF(AND(A340="",B340=""),"",IF(A340="","Species name missing: these trees are not counted",IF(A340&lt;&gt;TRIM(A340),"Extra spaces in the species name: remove them",IF(OR(B340="",AND(B340&lt;&gt;"",IFERROR(OR(NOT(ISNUMBER(B340)),B340&lt;0,B340&lt;&gt;INT(B340)),TRUE()))),"Number of trees must be a whole number, 0 or more",IF(D340="not in list","Genus not in 'Genus–family list': add it",IF(COUNTIF($A$2:$A$501,A340)&gt;1,"Species listed more than once: combine the rows",IF(N(F340)&lt;0,"More trees removed than exist: check the planting plan","")))))))</f>
        <v/>
      </c>
    </row>
    <row r="341" customFormat="false" ht="15" hidden="false" customHeight="true" outlineLevel="0" collapsed="false">
      <c r="A341" s="7"/>
      <c r="B341" s="8"/>
      <c r="C341" s="9" t="str">
        <f aca="false">IF(A341="","",IFERROR(LEFT(TRIM(A341),FIND(" ",TRIM(A341))-1),TRIM(A341)))</f>
        <v/>
      </c>
      <c r="D341" s="9" t="str">
        <f aca="false">IF(A341="","",IFERROR(VLOOKUP(C341,'Genus–family list'!$A$2:$B$400,2,FALSE()),"not in list"))</f>
        <v/>
      </c>
      <c r="E341" s="10" t="str">
        <f aca="false">IF(A341="","",IF(Results!$C$11=0,0,B341/Results!$C$11))</f>
        <v/>
      </c>
      <c r="F341" s="11" t="str">
        <f aca="false">IF(A341="","",B341+SUMIF('Planting plan'!$A$2:$A$201,A341,'Planting plan'!$B$2:$B$201)-SUMIF('Planting plan'!$A$2:$A$201,A341,'Planting plan'!$C$2:$C$201))</f>
        <v/>
      </c>
      <c r="G341" s="10" t="str">
        <f aca="false">IF(A341="","",IF(Results!$D$11=0,0,F341/Results!$D$11))</f>
        <v/>
      </c>
      <c r="H341" s="10" t="str">
        <f aca="false">IF(A341="","",IF(Results!$D$11=0,0,(SUMIF('Current trees'!$C$2:$C$501,C341,'Current trees'!$F$2:$F$501)+SUMIF('Planting plan'!$E$2:$E$201,C341,'Planting plan'!$H$2:$H$201))/Results!$D$11))</f>
        <v/>
      </c>
      <c r="I341" s="10" t="str">
        <f aca="false">IF(OR(A341="",D341="not in list"),"",IF(Results!$D$11=0,0,(SUMIF('Current trees'!$D$2:$D$501,D341,'Current trees'!$F$2:$F$501)+SUMIF('Planting plan'!$F$2:$F$201,D341,'Planting plan'!$H$2:$H$201))/Results!$D$11))</f>
        <v/>
      </c>
      <c r="J341" s="10" t="str">
        <f aca="false">IF(A341="","",IF(Results!$C$11=0,0,SUMIF('Current trees'!$C$2:$C$501,C341,'Current trees'!$B$2:$B$501)/Results!$C$11))</f>
        <v/>
      </c>
      <c r="K341" s="10" t="str">
        <f aca="false">IF(OR(A341="",D341="not in list"),"",IF(Results!$C$11=0,0,SUMIF('Current trees'!$D$2:$D$501,D341,'Current trees'!$B$2:$B$501)/Results!$C$11))</f>
        <v/>
      </c>
      <c r="L341" s="9" t="str">
        <f aca="false">IF(AND(A341="",B341=""),"",IF(A341="","Species name missing: these trees are not counted",IF(A341&lt;&gt;TRIM(A341),"Extra spaces in the species name: remove them",IF(OR(B341="",AND(B341&lt;&gt;"",IFERROR(OR(NOT(ISNUMBER(B341)),B341&lt;0,B341&lt;&gt;INT(B341)),TRUE()))),"Number of trees must be a whole number, 0 or more",IF(D341="not in list","Genus not in 'Genus–family list': add it",IF(COUNTIF($A$2:$A$501,A341)&gt;1,"Species listed more than once: combine the rows",IF(N(F341)&lt;0,"More trees removed than exist: check the planting plan","")))))))</f>
        <v/>
      </c>
    </row>
    <row r="342" customFormat="false" ht="15" hidden="false" customHeight="true" outlineLevel="0" collapsed="false">
      <c r="A342" s="7"/>
      <c r="B342" s="8"/>
      <c r="C342" s="9" t="str">
        <f aca="false">IF(A342="","",IFERROR(LEFT(TRIM(A342),FIND(" ",TRIM(A342))-1),TRIM(A342)))</f>
        <v/>
      </c>
      <c r="D342" s="9" t="str">
        <f aca="false">IF(A342="","",IFERROR(VLOOKUP(C342,'Genus–family list'!$A$2:$B$400,2,FALSE()),"not in list"))</f>
        <v/>
      </c>
      <c r="E342" s="10" t="str">
        <f aca="false">IF(A342="","",IF(Results!$C$11=0,0,B342/Results!$C$11))</f>
        <v/>
      </c>
      <c r="F342" s="11" t="str">
        <f aca="false">IF(A342="","",B342+SUMIF('Planting plan'!$A$2:$A$201,A342,'Planting plan'!$B$2:$B$201)-SUMIF('Planting plan'!$A$2:$A$201,A342,'Planting plan'!$C$2:$C$201))</f>
        <v/>
      </c>
      <c r="G342" s="10" t="str">
        <f aca="false">IF(A342="","",IF(Results!$D$11=0,0,F342/Results!$D$11))</f>
        <v/>
      </c>
      <c r="H342" s="10" t="str">
        <f aca="false">IF(A342="","",IF(Results!$D$11=0,0,(SUMIF('Current trees'!$C$2:$C$501,C342,'Current trees'!$F$2:$F$501)+SUMIF('Planting plan'!$E$2:$E$201,C342,'Planting plan'!$H$2:$H$201))/Results!$D$11))</f>
        <v/>
      </c>
      <c r="I342" s="10" t="str">
        <f aca="false">IF(OR(A342="",D342="not in list"),"",IF(Results!$D$11=0,0,(SUMIF('Current trees'!$D$2:$D$501,D342,'Current trees'!$F$2:$F$501)+SUMIF('Planting plan'!$F$2:$F$201,D342,'Planting plan'!$H$2:$H$201))/Results!$D$11))</f>
        <v/>
      </c>
      <c r="J342" s="10" t="str">
        <f aca="false">IF(A342="","",IF(Results!$C$11=0,0,SUMIF('Current trees'!$C$2:$C$501,C342,'Current trees'!$B$2:$B$501)/Results!$C$11))</f>
        <v/>
      </c>
      <c r="K342" s="10" t="str">
        <f aca="false">IF(OR(A342="",D342="not in list"),"",IF(Results!$C$11=0,0,SUMIF('Current trees'!$D$2:$D$501,D342,'Current trees'!$B$2:$B$501)/Results!$C$11))</f>
        <v/>
      </c>
      <c r="L342" s="9" t="str">
        <f aca="false">IF(AND(A342="",B342=""),"",IF(A342="","Species name missing: these trees are not counted",IF(A342&lt;&gt;TRIM(A342),"Extra spaces in the species name: remove them",IF(OR(B342="",AND(B342&lt;&gt;"",IFERROR(OR(NOT(ISNUMBER(B342)),B342&lt;0,B342&lt;&gt;INT(B342)),TRUE()))),"Number of trees must be a whole number, 0 or more",IF(D342="not in list","Genus not in 'Genus–family list': add it",IF(COUNTIF($A$2:$A$501,A342)&gt;1,"Species listed more than once: combine the rows",IF(N(F342)&lt;0,"More trees removed than exist: check the planting plan","")))))))</f>
        <v/>
      </c>
    </row>
    <row r="343" customFormat="false" ht="15" hidden="false" customHeight="true" outlineLevel="0" collapsed="false">
      <c r="A343" s="7"/>
      <c r="B343" s="8"/>
      <c r="C343" s="9" t="str">
        <f aca="false">IF(A343="","",IFERROR(LEFT(TRIM(A343),FIND(" ",TRIM(A343))-1),TRIM(A343)))</f>
        <v/>
      </c>
      <c r="D343" s="9" t="str">
        <f aca="false">IF(A343="","",IFERROR(VLOOKUP(C343,'Genus–family list'!$A$2:$B$400,2,FALSE()),"not in list"))</f>
        <v/>
      </c>
      <c r="E343" s="10" t="str">
        <f aca="false">IF(A343="","",IF(Results!$C$11=0,0,B343/Results!$C$11))</f>
        <v/>
      </c>
      <c r="F343" s="11" t="str">
        <f aca="false">IF(A343="","",B343+SUMIF('Planting plan'!$A$2:$A$201,A343,'Planting plan'!$B$2:$B$201)-SUMIF('Planting plan'!$A$2:$A$201,A343,'Planting plan'!$C$2:$C$201))</f>
        <v/>
      </c>
      <c r="G343" s="10" t="str">
        <f aca="false">IF(A343="","",IF(Results!$D$11=0,0,F343/Results!$D$11))</f>
        <v/>
      </c>
      <c r="H343" s="10" t="str">
        <f aca="false">IF(A343="","",IF(Results!$D$11=0,0,(SUMIF('Current trees'!$C$2:$C$501,C343,'Current trees'!$F$2:$F$501)+SUMIF('Planting plan'!$E$2:$E$201,C343,'Planting plan'!$H$2:$H$201))/Results!$D$11))</f>
        <v/>
      </c>
      <c r="I343" s="10" t="str">
        <f aca="false">IF(OR(A343="",D343="not in list"),"",IF(Results!$D$11=0,0,(SUMIF('Current trees'!$D$2:$D$501,D343,'Current trees'!$F$2:$F$501)+SUMIF('Planting plan'!$F$2:$F$201,D343,'Planting plan'!$H$2:$H$201))/Results!$D$11))</f>
        <v/>
      </c>
      <c r="J343" s="10" t="str">
        <f aca="false">IF(A343="","",IF(Results!$C$11=0,0,SUMIF('Current trees'!$C$2:$C$501,C343,'Current trees'!$B$2:$B$501)/Results!$C$11))</f>
        <v/>
      </c>
      <c r="K343" s="10" t="str">
        <f aca="false">IF(OR(A343="",D343="not in list"),"",IF(Results!$C$11=0,0,SUMIF('Current trees'!$D$2:$D$501,D343,'Current trees'!$B$2:$B$501)/Results!$C$11))</f>
        <v/>
      </c>
      <c r="L343" s="9" t="str">
        <f aca="false">IF(AND(A343="",B343=""),"",IF(A343="","Species name missing: these trees are not counted",IF(A343&lt;&gt;TRIM(A343),"Extra spaces in the species name: remove them",IF(OR(B343="",AND(B343&lt;&gt;"",IFERROR(OR(NOT(ISNUMBER(B343)),B343&lt;0,B343&lt;&gt;INT(B343)),TRUE()))),"Number of trees must be a whole number, 0 or more",IF(D343="not in list","Genus not in 'Genus–family list': add it",IF(COUNTIF($A$2:$A$501,A343)&gt;1,"Species listed more than once: combine the rows",IF(N(F343)&lt;0,"More trees removed than exist: check the planting plan","")))))))</f>
        <v/>
      </c>
    </row>
    <row r="344" customFormat="false" ht="15" hidden="false" customHeight="true" outlineLevel="0" collapsed="false">
      <c r="A344" s="7"/>
      <c r="B344" s="8"/>
      <c r="C344" s="9" t="str">
        <f aca="false">IF(A344="","",IFERROR(LEFT(TRIM(A344),FIND(" ",TRIM(A344))-1),TRIM(A344)))</f>
        <v/>
      </c>
      <c r="D344" s="9" t="str">
        <f aca="false">IF(A344="","",IFERROR(VLOOKUP(C344,'Genus–family list'!$A$2:$B$400,2,FALSE()),"not in list"))</f>
        <v/>
      </c>
      <c r="E344" s="10" t="str">
        <f aca="false">IF(A344="","",IF(Results!$C$11=0,0,B344/Results!$C$11))</f>
        <v/>
      </c>
      <c r="F344" s="11" t="str">
        <f aca="false">IF(A344="","",B344+SUMIF('Planting plan'!$A$2:$A$201,A344,'Planting plan'!$B$2:$B$201)-SUMIF('Planting plan'!$A$2:$A$201,A344,'Planting plan'!$C$2:$C$201))</f>
        <v/>
      </c>
      <c r="G344" s="10" t="str">
        <f aca="false">IF(A344="","",IF(Results!$D$11=0,0,F344/Results!$D$11))</f>
        <v/>
      </c>
      <c r="H344" s="10" t="str">
        <f aca="false">IF(A344="","",IF(Results!$D$11=0,0,(SUMIF('Current trees'!$C$2:$C$501,C344,'Current trees'!$F$2:$F$501)+SUMIF('Planting plan'!$E$2:$E$201,C344,'Planting plan'!$H$2:$H$201))/Results!$D$11))</f>
        <v/>
      </c>
      <c r="I344" s="10" t="str">
        <f aca="false">IF(OR(A344="",D344="not in list"),"",IF(Results!$D$11=0,0,(SUMIF('Current trees'!$D$2:$D$501,D344,'Current trees'!$F$2:$F$501)+SUMIF('Planting plan'!$F$2:$F$201,D344,'Planting plan'!$H$2:$H$201))/Results!$D$11))</f>
        <v/>
      </c>
      <c r="J344" s="10" t="str">
        <f aca="false">IF(A344="","",IF(Results!$C$11=0,0,SUMIF('Current trees'!$C$2:$C$501,C344,'Current trees'!$B$2:$B$501)/Results!$C$11))</f>
        <v/>
      </c>
      <c r="K344" s="10" t="str">
        <f aca="false">IF(OR(A344="",D344="not in list"),"",IF(Results!$C$11=0,0,SUMIF('Current trees'!$D$2:$D$501,D344,'Current trees'!$B$2:$B$501)/Results!$C$11))</f>
        <v/>
      </c>
      <c r="L344" s="9" t="str">
        <f aca="false">IF(AND(A344="",B344=""),"",IF(A344="","Species name missing: these trees are not counted",IF(A344&lt;&gt;TRIM(A344),"Extra spaces in the species name: remove them",IF(OR(B344="",AND(B344&lt;&gt;"",IFERROR(OR(NOT(ISNUMBER(B344)),B344&lt;0,B344&lt;&gt;INT(B344)),TRUE()))),"Number of trees must be a whole number, 0 or more",IF(D344="not in list","Genus not in 'Genus–family list': add it",IF(COUNTIF($A$2:$A$501,A344)&gt;1,"Species listed more than once: combine the rows",IF(N(F344)&lt;0,"More trees removed than exist: check the planting plan","")))))))</f>
        <v/>
      </c>
    </row>
    <row r="345" customFormat="false" ht="15" hidden="false" customHeight="true" outlineLevel="0" collapsed="false">
      <c r="A345" s="7"/>
      <c r="B345" s="8"/>
      <c r="C345" s="9" t="str">
        <f aca="false">IF(A345="","",IFERROR(LEFT(TRIM(A345),FIND(" ",TRIM(A345))-1),TRIM(A345)))</f>
        <v/>
      </c>
      <c r="D345" s="9" t="str">
        <f aca="false">IF(A345="","",IFERROR(VLOOKUP(C345,'Genus–family list'!$A$2:$B$400,2,FALSE()),"not in list"))</f>
        <v/>
      </c>
      <c r="E345" s="10" t="str">
        <f aca="false">IF(A345="","",IF(Results!$C$11=0,0,B345/Results!$C$11))</f>
        <v/>
      </c>
      <c r="F345" s="11" t="str">
        <f aca="false">IF(A345="","",B345+SUMIF('Planting plan'!$A$2:$A$201,A345,'Planting plan'!$B$2:$B$201)-SUMIF('Planting plan'!$A$2:$A$201,A345,'Planting plan'!$C$2:$C$201))</f>
        <v/>
      </c>
      <c r="G345" s="10" t="str">
        <f aca="false">IF(A345="","",IF(Results!$D$11=0,0,F345/Results!$D$11))</f>
        <v/>
      </c>
      <c r="H345" s="10" t="str">
        <f aca="false">IF(A345="","",IF(Results!$D$11=0,0,(SUMIF('Current trees'!$C$2:$C$501,C345,'Current trees'!$F$2:$F$501)+SUMIF('Planting plan'!$E$2:$E$201,C345,'Planting plan'!$H$2:$H$201))/Results!$D$11))</f>
        <v/>
      </c>
      <c r="I345" s="10" t="str">
        <f aca="false">IF(OR(A345="",D345="not in list"),"",IF(Results!$D$11=0,0,(SUMIF('Current trees'!$D$2:$D$501,D345,'Current trees'!$F$2:$F$501)+SUMIF('Planting plan'!$F$2:$F$201,D345,'Planting plan'!$H$2:$H$201))/Results!$D$11))</f>
        <v/>
      </c>
      <c r="J345" s="10" t="str">
        <f aca="false">IF(A345="","",IF(Results!$C$11=0,0,SUMIF('Current trees'!$C$2:$C$501,C345,'Current trees'!$B$2:$B$501)/Results!$C$11))</f>
        <v/>
      </c>
      <c r="K345" s="10" t="str">
        <f aca="false">IF(OR(A345="",D345="not in list"),"",IF(Results!$C$11=0,0,SUMIF('Current trees'!$D$2:$D$501,D345,'Current trees'!$B$2:$B$501)/Results!$C$11))</f>
        <v/>
      </c>
      <c r="L345" s="9" t="str">
        <f aca="false">IF(AND(A345="",B345=""),"",IF(A345="","Species name missing: these trees are not counted",IF(A345&lt;&gt;TRIM(A345),"Extra spaces in the species name: remove them",IF(OR(B345="",AND(B345&lt;&gt;"",IFERROR(OR(NOT(ISNUMBER(B345)),B345&lt;0,B345&lt;&gt;INT(B345)),TRUE()))),"Number of trees must be a whole number, 0 or more",IF(D345="not in list","Genus not in 'Genus–family list': add it",IF(COUNTIF($A$2:$A$501,A345)&gt;1,"Species listed more than once: combine the rows",IF(N(F345)&lt;0,"More trees removed than exist: check the planting plan","")))))))</f>
        <v/>
      </c>
    </row>
    <row r="346" customFormat="false" ht="15" hidden="false" customHeight="true" outlineLevel="0" collapsed="false">
      <c r="A346" s="7"/>
      <c r="B346" s="8"/>
      <c r="C346" s="9" t="str">
        <f aca="false">IF(A346="","",IFERROR(LEFT(TRIM(A346),FIND(" ",TRIM(A346))-1),TRIM(A346)))</f>
        <v/>
      </c>
      <c r="D346" s="9" t="str">
        <f aca="false">IF(A346="","",IFERROR(VLOOKUP(C346,'Genus–family list'!$A$2:$B$400,2,FALSE()),"not in list"))</f>
        <v/>
      </c>
      <c r="E346" s="10" t="str">
        <f aca="false">IF(A346="","",IF(Results!$C$11=0,0,B346/Results!$C$11))</f>
        <v/>
      </c>
      <c r="F346" s="11" t="str">
        <f aca="false">IF(A346="","",B346+SUMIF('Planting plan'!$A$2:$A$201,A346,'Planting plan'!$B$2:$B$201)-SUMIF('Planting plan'!$A$2:$A$201,A346,'Planting plan'!$C$2:$C$201))</f>
        <v/>
      </c>
      <c r="G346" s="10" t="str">
        <f aca="false">IF(A346="","",IF(Results!$D$11=0,0,F346/Results!$D$11))</f>
        <v/>
      </c>
      <c r="H346" s="10" t="str">
        <f aca="false">IF(A346="","",IF(Results!$D$11=0,0,(SUMIF('Current trees'!$C$2:$C$501,C346,'Current trees'!$F$2:$F$501)+SUMIF('Planting plan'!$E$2:$E$201,C346,'Planting plan'!$H$2:$H$201))/Results!$D$11))</f>
        <v/>
      </c>
      <c r="I346" s="10" t="str">
        <f aca="false">IF(OR(A346="",D346="not in list"),"",IF(Results!$D$11=0,0,(SUMIF('Current trees'!$D$2:$D$501,D346,'Current trees'!$F$2:$F$501)+SUMIF('Planting plan'!$F$2:$F$201,D346,'Planting plan'!$H$2:$H$201))/Results!$D$11))</f>
        <v/>
      </c>
      <c r="J346" s="10" t="str">
        <f aca="false">IF(A346="","",IF(Results!$C$11=0,0,SUMIF('Current trees'!$C$2:$C$501,C346,'Current trees'!$B$2:$B$501)/Results!$C$11))</f>
        <v/>
      </c>
      <c r="K346" s="10" t="str">
        <f aca="false">IF(OR(A346="",D346="not in list"),"",IF(Results!$C$11=0,0,SUMIF('Current trees'!$D$2:$D$501,D346,'Current trees'!$B$2:$B$501)/Results!$C$11))</f>
        <v/>
      </c>
      <c r="L346" s="9" t="str">
        <f aca="false">IF(AND(A346="",B346=""),"",IF(A346="","Species name missing: these trees are not counted",IF(A346&lt;&gt;TRIM(A346),"Extra spaces in the species name: remove them",IF(OR(B346="",AND(B346&lt;&gt;"",IFERROR(OR(NOT(ISNUMBER(B346)),B346&lt;0,B346&lt;&gt;INT(B346)),TRUE()))),"Number of trees must be a whole number, 0 or more",IF(D346="not in list","Genus not in 'Genus–family list': add it",IF(COUNTIF($A$2:$A$501,A346)&gt;1,"Species listed more than once: combine the rows",IF(N(F346)&lt;0,"More trees removed than exist: check the planting plan","")))))))</f>
        <v/>
      </c>
    </row>
    <row r="347" customFormat="false" ht="15" hidden="false" customHeight="true" outlineLevel="0" collapsed="false">
      <c r="A347" s="7"/>
      <c r="B347" s="8"/>
      <c r="C347" s="9" t="str">
        <f aca="false">IF(A347="","",IFERROR(LEFT(TRIM(A347),FIND(" ",TRIM(A347))-1),TRIM(A347)))</f>
        <v/>
      </c>
      <c r="D347" s="9" t="str">
        <f aca="false">IF(A347="","",IFERROR(VLOOKUP(C347,'Genus–family list'!$A$2:$B$400,2,FALSE()),"not in list"))</f>
        <v/>
      </c>
      <c r="E347" s="10" t="str">
        <f aca="false">IF(A347="","",IF(Results!$C$11=0,0,B347/Results!$C$11))</f>
        <v/>
      </c>
      <c r="F347" s="11" t="str">
        <f aca="false">IF(A347="","",B347+SUMIF('Planting plan'!$A$2:$A$201,A347,'Planting plan'!$B$2:$B$201)-SUMIF('Planting plan'!$A$2:$A$201,A347,'Planting plan'!$C$2:$C$201))</f>
        <v/>
      </c>
      <c r="G347" s="10" t="str">
        <f aca="false">IF(A347="","",IF(Results!$D$11=0,0,F347/Results!$D$11))</f>
        <v/>
      </c>
      <c r="H347" s="10" t="str">
        <f aca="false">IF(A347="","",IF(Results!$D$11=0,0,(SUMIF('Current trees'!$C$2:$C$501,C347,'Current trees'!$F$2:$F$501)+SUMIF('Planting plan'!$E$2:$E$201,C347,'Planting plan'!$H$2:$H$201))/Results!$D$11))</f>
        <v/>
      </c>
      <c r="I347" s="10" t="str">
        <f aca="false">IF(OR(A347="",D347="not in list"),"",IF(Results!$D$11=0,0,(SUMIF('Current trees'!$D$2:$D$501,D347,'Current trees'!$F$2:$F$501)+SUMIF('Planting plan'!$F$2:$F$201,D347,'Planting plan'!$H$2:$H$201))/Results!$D$11))</f>
        <v/>
      </c>
      <c r="J347" s="10" t="str">
        <f aca="false">IF(A347="","",IF(Results!$C$11=0,0,SUMIF('Current trees'!$C$2:$C$501,C347,'Current trees'!$B$2:$B$501)/Results!$C$11))</f>
        <v/>
      </c>
      <c r="K347" s="10" t="str">
        <f aca="false">IF(OR(A347="",D347="not in list"),"",IF(Results!$C$11=0,0,SUMIF('Current trees'!$D$2:$D$501,D347,'Current trees'!$B$2:$B$501)/Results!$C$11))</f>
        <v/>
      </c>
      <c r="L347" s="9" t="str">
        <f aca="false">IF(AND(A347="",B347=""),"",IF(A347="","Species name missing: these trees are not counted",IF(A347&lt;&gt;TRIM(A347),"Extra spaces in the species name: remove them",IF(OR(B347="",AND(B347&lt;&gt;"",IFERROR(OR(NOT(ISNUMBER(B347)),B347&lt;0,B347&lt;&gt;INT(B347)),TRUE()))),"Number of trees must be a whole number, 0 or more",IF(D347="not in list","Genus not in 'Genus–family list': add it",IF(COUNTIF($A$2:$A$501,A347)&gt;1,"Species listed more than once: combine the rows",IF(N(F347)&lt;0,"More trees removed than exist: check the planting plan","")))))))</f>
        <v/>
      </c>
    </row>
    <row r="348" customFormat="false" ht="15" hidden="false" customHeight="true" outlineLevel="0" collapsed="false">
      <c r="A348" s="7"/>
      <c r="B348" s="8"/>
      <c r="C348" s="9" t="str">
        <f aca="false">IF(A348="","",IFERROR(LEFT(TRIM(A348),FIND(" ",TRIM(A348))-1),TRIM(A348)))</f>
        <v/>
      </c>
      <c r="D348" s="9" t="str">
        <f aca="false">IF(A348="","",IFERROR(VLOOKUP(C348,'Genus–family list'!$A$2:$B$400,2,FALSE()),"not in list"))</f>
        <v/>
      </c>
      <c r="E348" s="10" t="str">
        <f aca="false">IF(A348="","",IF(Results!$C$11=0,0,B348/Results!$C$11))</f>
        <v/>
      </c>
      <c r="F348" s="11" t="str">
        <f aca="false">IF(A348="","",B348+SUMIF('Planting plan'!$A$2:$A$201,A348,'Planting plan'!$B$2:$B$201)-SUMIF('Planting plan'!$A$2:$A$201,A348,'Planting plan'!$C$2:$C$201))</f>
        <v/>
      </c>
      <c r="G348" s="10" t="str">
        <f aca="false">IF(A348="","",IF(Results!$D$11=0,0,F348/Results!$D$11))</f>
        <v/>
      </c>
      <c r="H348" s="10" t="str">
        <f aca="false">IF(A348="","",IF(Results!$D$11=0,0,(SUMIF('Current trees'!$C$2:$C$501,C348,'Current trees'!$F$2:$F$501)+SUMIF('Planting plan'!$E$2:$E$201,C348,'Planting plan'!$H$2:$H$201))/Results!$D$11))</f>
        <v/>
      </c>
      <c r="I348" s="10" t="str">
        <f aca="false">IF(OR(A348="",D348="not in list"),"",IF(Results!$D$11=0,0,(SUMIF('Current trees'!$D$2:$D$501,D348,'Current trees'!$F$2:$F$501)+SUMIF('Planting plan'!$F$2:$F$201,D348,'Planting plan'!$H$2:$H$201))/Results!$D$11))</f>
        <v/>
      </c>
      <c r="J348" s="10" t="str">
        <f aca="false">IF(A348="","",IF(Results!$C$11=0,0,SUMIF('Current trees'!$C$2:$C$501,C348,'Current trees'!$B$2:$B$501)/Results!$C$11))</f>
        <v/>
      </c>
      <c r="K348" s="10" t="str">
        <f aca="false">IF(OR(A348="",D348="not in list"),"",IF(Results!$C$11=0,0,SUMIF('Current trees'!$D$2:$D$501,D348,'Current trees'!$B$2:$B$501)/Results!$C$11))</f>
        <v/>
      </c>
      <c r="L348" s="9" t="str">
        <f aca="false">IF(AND(A348="",B348=""),"",IF(A348="","Species name missing: these trees are not counted",IF(A348&lt;&gt;TRIM(A348),"Extra spaces in the species name: remove them",IF(OR(B348="",AND(B348&lt;&gt;"",IFERROR(OR(NOT(ISNUMBER(B348)),B348&lt;0,B348&lt;&gt;INT(B348)),TRUE()))),"Number of trees must be a whole number, 0 or more",IF(D348="not in list","Genus not in 'Genus–family list': add it",IF(COUNTIF($A$2:$A$501,A348)&gt;1,"Species listed more than once: combine the rows",IF(N(F348)&lt;0,"More trees removed than exist: check the planting plan","")))))))</f>
        <v/>
      </c>
    </row>
    <row r="349" customFormat="false" ht="15" hidden="false" customHeight="true" outlineLevel="0" collapsed="false">
      <c r="A349" s="7"/>
      <c r="B349" s="8"/>
      <c r="C349" s="9" t="str">
        <f aca="false">IF(A349="","",IFERROR(LEFT(TRIM(A349),FIND(" ",TRIM(A349))-1),TRIM(A349)))</f>
        <v/>
      </c>
      <c r="D349" s="9" t="str">
        <f aca="false">IF(A349="","",IFERROR(VLOOKUP(C349,'Genus–family list'!$A$2:$B$400,2,FALSE()),"not in list"))</f>
        <v/>
      </c>
      <c r="E349" s="10" t="str">
        <f aca="false">IF(A349="","",IF(Results!$C$11=0,0,B349/Results!$C$11))</f>
        <v/>
      </c>
      <c r="F349" s="11" t="str">
        <f aca="false">IF(A349="","",B349+SUMIF('Planting plan'!$A$2:$A$201,A349,'Planting plan'!$B$2:$B$201)-SUMIF('Planting plan'!$A$2:$A$201,A349,'Planting plan'!$C$2:$C$201))</f>
        <v/>
      </c>
      <c r="G349" s="10" t="str">
        <f aca="false">IF(A349="","",IF(Results!$D$11=0,0,F349/Results!$D$11))</f>
        <v/>
      </c>
      <c r="H349" s="10" t="str">
        <f aca="false">IF(A349="","",IF(Results!$D$11=0,0,(SUMIF('Current trees'!$C$2:$C$501,C349,'Current trees'!$F$2:$F$501)+SUMIF('Planting plan'!$E$2:$E$201,C349,'Planting plan'!$H$2:$H$201))/Results!$D$11))</f>
        <v/>
      </c>
      <c r="I349" s="10" t="str">
        <f aca="false">IF(OR(A349="",D349="not in list"),"",IF(Results!$D$11=0,0,(SUMIF('Current trees'!$D$2:$D$501,D349,'Current trees'!$F$2:$F$501)+SUMIF('Planting plan'!$F$2:$F$201,D349,'Planting plan'!$H$2:$H$201))/Results!$D$11))</f>
        <v/>
      </c>
      <c r="J349" s="10" t="str">
        <f aca="false">IF(A349="","",IF(Results!$C$11=0,0,SUMIF('Current trees'!$C$2:$C$501,C349,'Current trees'!$B$2:$B$501)/Results!$C$11))</f>
        <v/>
      </c>
      <c r="K349" s="10" t="str">
        <f aca="false">IF(OR(A349="",D349="not in list"),"",IF(Results!$C$11=0,0,SUMIF('Current trees'!$D$2:$D$501,D349,'Current trees'!$B$2:$B$501)/Results!$C$11))</f>
        <v/>
      </c>
      <c r="L349" s="9" t="str">
        <f aca="false">IF(AND(A349="",B349=""),"",IF(A349="","Species name missing: these trees are not counted",IF(A349&lt;&gt;TRIM(A349),"Extra spaces in the species name: remove them",IF(OR(B349="",AND(B349&lt;&gt;"",IFERROR(OR(NOT(ISNUMBER(B349)),B349&lt;0,B349&lt;&gt;INT(B349)),TRUE()))),"Number of trees must be a whole number, 0 or more",IF(D349="not in list","Genus not in 'Genus–family list': add it",IF(COUNTIF($A$2:$A$501,A349)&gt;1,"Species listed more than once: combine the rows",IF(N(F349)&lt;0,"More trees removed than exist: check the planting plan","")))))))</f>
        <v/>
      </c>
    </row>
    <row r="350" customFormat="false" ht="15" hidden="false" customHeight="true" outlineLevel="0" collapsed="false">
      <c r="A350" s="7"/>
      <c r="B350" s="8"/>
      <c r="C350" s="9" t="str">
        <f aca="false">IF(A350="","",IFERROR(LEFT(TRIM(A350),FIND(" ",TRIM(A350))-1),TRIM(A350)))</f>
        <v/>
      </c>
      <c r="D350" s="9" t="str">
        <f aca="false">IF(A350="","",IFERROR(VLOOKUP(C350,'Genus–family list'!$A$2:$B$400,2,FALSE()),"not in list"))</f>
        <v/>
      </c>
      <c r="E350" s="10" t="str">
        <f aca="false">IF(A350="","",IF(Results!$C$11=0,0,B350/Results!$C$11))</f>
        <v/>
      </c>
      <c r="F350" s="11" t="str">
        <f aca="false">IF(A350="","",B350+SUMIF('Planting plan'!$A$2:$A$201,A350,'Planting plan'!$B$2:$B$201)-SUMIF('Planting plan'!$A$2:$A$201,A350,'Planting plan'!$C$2:$C$201))</f>
        <v/>
      </c>
      <c r="G350" s="10" t="str">
        <f aca="false">IF(A350="","",IF(Results!$D$11=0,0,F350/Results!$D$11))</f>
        <v/>
      </c>
      <c r="H350" s="10" t="str">
        <f aca="false">IF(A350="","",IF(Results!$D$11=0,0,(SUMIF('Current trees'!$C$2:$C$501,C350,'Current trees'!$F$2:$F$501)+SUMIF('Planting plan'!$E$2:$E$201,C350,'Planting plan'!$H$2:$H$201))/Results!$D$11))</f>
        <v/>
      </c>
      <c r="I350" s="10" t="str">
        <f aca="false">IF(OR(A350="",D350="not in list"),"",IF(Results!$D$11=0,0,(SUMIF('Current trees'!$D$2:$D$501,D350,'Current trees'!$F$2:$F$501)+SUMIF('Planting plan'!$F$2:$F$201,D350,'Planting plan'!$H$2:$H$201))/Results!$D$11))</f>
        <v/>
      </c>
      <c r="J350" s="10" t="str">
        <f aca="false">IF(A350="","",IF(Results!$C$11=0,0,SUMIF('Current trees'!$C$2:$C$501,C350,'Current trees'!$B$2:$B$501)/Results!$C$11))</f>
        <v/>
      </c>
      <c r="K350" s="10" t="str">
        <f aca="false">IF(OR(A350="",D350="not in list"),"",IF(Results!$C$11=0,0,SUMIF('Current trees'!$D$2:$D$501,D350,'Current trees'!$B$2:$B$501)/Results!$C$11))</f>
        <v/>
      </c>
      <c r="L350" s="9" t="str">
        <f aca="false">IF(AND(A350="",B350=""),"",IF(A350="","Species name missing: these trees are not counted",IF(A350&lt;&gt;TRIM(A350),"Extra spaces in the species name: remove them",IF(OR(B350="",AND(B350&lt;&gt;"",IFERROR(OR(NOT(ISNUMBER(B350)),B350&lt;0,B350&lt;&gt;INT(B350)),TRUE()))),"Number of trees must be a whole number, 0 or more",IF(D350="not in list","Genus not in 'Genus–family list': add it",IF(COUNTIF($A$2:$A$501,A350)&gt;1,"Species listed more than once: combine the rows",IF(N(F350)&lt;0,"More trees removed than exist: check the planting plan","")))))))</f>
        <v/>
      </c>
    </row>
    <row r="351" customFormat="false" ht="15" hidden="false" customHeight="true" outlineLevel="0" collapsed="false">
      <c r="A351" s="7"/>
      <c r="B351" s="8"/>
      <c r="C351" s="9" t="str">
        <f aca="false">IF(A351="","",IFERROR(LEFT(TRIM(A351),FIND(" ",TRIM(A351))-1),TRIM(A351)))</f>
        <v/>
      </c>
      <c r="D351" s="9" t="str">
        <f aca="false">IF(A351="","",IFERROR(VLOOKUP(C351,'Genus–family list'!$A$2:$B$400,2,FALSE()),"not in list"))</f>
        <v/>
      </c>
      <c r="E351" s="10" t="str">
        <f aca="false">IF(A351="","",IF(Results!$C$11=0,0,B351/Results!$C$11))</f>
        <v/>
      </c>
      <c r="F351" s="11" t="str">
        <f aca="false">IF(A351="","",B351+SUMIF('Planting plan'!$A$2:$A$201,A351,'Planting plan'!$B$2:$B$201)-SUMIF('Planting plan'!$A$2:$A$201,A351,'Planting plan'!$C$2:$C$201))</f>
        <v/>
      </c>
      <c r="G351" s="10" t="str">
        <f aca="false">IF(A351="","",IF(Results!$D$11=0,0,F351/Results!$D$11))</f>
        <v/>
      </c>
      <c r="H351" s="10" t="str">
        <f aca="false">IF(A351="","",IF(Results!$D$11=0,0,(SUMIF('Current trees'!$C$2:$C$501,C351,'Current trees'!$F$2:$F$501)+SUMIF('Planting plan'!$E$2:$E$201,C351,'Planting plan'!$H$2:$H$201))/Results!$D$11))</f>
        <v/>
      </c>
      <c r="I351" s="10" t="str">
        <f aca="false">IF(OR(A351="",D351="not in list"),"",IF(Results!$D$11=0,0,(SUMIF('Current trees'!$D$2:$D$501,D351,'Current trees'!$F$2:$F$501)+SUMIF('Planting plan'!$F$2:$F$201,D351,'Planting plan'!$H$2:$H$201))/Results!$D$11))</f>
        <v/>
      </c>
      <c r="J351" s="10" t="str">
        <f aca="false">IF(A351="","",IF(Results!$C$11=0,0,SUMIF('Current trees'!$C$2:$C$501,C351,'Current trees'!$B$2:$B$501)/Results!$C$11))</f>
        <v/>
      </c>
      <c r="K351" s="10" t="str">
        <f aca="false">IF(OR(A351="",D351="not in list"),"",IF(Results!$C$11=0,0,SUMIF('Current trees'!$D$2:$D$501,D351,'Current trees'!$B$2:$B$501)/Results!$C$11))</f>
        <v/>
      </c>
      <c r="L351" s="9" t="str">
        <f aca="false">IF(AND(A351="",B351=""),"",IF(A351="","Species name missing: these trees are not counted",IF(A351&lt;&gt;TRIM(A351),"Extra spaces in the species name: remove them",IF(OR(B351="",AND(B351&lt;&gt;"",IFERROR(OR(NOT(ISNUMBER(B351)),B351&lt;0,B351&lt;&gt;INT(B351)),TRUE()))),"Number of trees must be a whole number, 0 or more",IF(D351="not in list","Genus not in 'Genus–family list': add it",IF(COUNTIF($A$2:$A$501,A351)&gt;1,"Species listed more than once: combine the rows",IF(N(F351)&lt;0,"More trees removed than exist: check the planting plan","")))))))</f>
        <v/>
      </c>
    </row>
    <row r="352" customFormat="false" ht="15" hidden="false" customHeight="true" outlineLevel="0" collapsed="false">
      <c r="A352" s="7"/>
      <c r="B352" s="8"/>
      <c r="C352" s="9" t="str">
        <f aca="false">IF(A352="","",IFERROR(LEFT(TRIM(A352),FIND(" ",TRIM(A352))-1),TRIM(A352)))</f>
        <v/>
      </c>
      <c r="D352" s="9" t="str">
        <f aca="false">IF(A352="","",IFERROR(VLOOKUP(C352,'Genus–family list'!$A$2:$B$400,2,FALSE()),"not in list"))</f>
        <v/>
      </c>
      <c r="E352" s="10" t="str">
        <f aca="false">IF(A352="","",IF(Results!$C$11=0,0,B352/Results!$C$11))</f>
        <v/>
      </c>
      <c r="F352" s="11" t="str">
        <f aca="false">IF(A352="","",B352+SUMIF('Planting plan'!$A$2:$A$201,A352,'Planting plan'!$B$2:$B$201)-SUMIF('Planting plan'!$A$2:$A$201,A352,'Planting plan'!$C$2:$C$201))</f>
        <v/>
      </c>
      <c r="G352" s="10" t="str">
        <f aca="false">IF(A352="","",IF(Results!$D$11=0,0,F352/Results!$D$11))</f>
        <v/>
      </c>
      <c r="H352" s="10" t="str">
        <f aca="false">IF(A352="","",IF(Results!$D$11=0,0,(SUMIF('Current trees'!$C$2:$C$501,C352,'Current trees'!$F$2:$F$501)+SUMIF('Planting plan'!$E$2:$E$201,C352,'Planting plan'!$H$2:$H$201))/Results!$D$11))</f>
        <v/>
      </c>
      <c r="I352" s="10" t="str">
        <f aca="false">IF(OR(A352="",D352="not in list"),"",IF(Results!$D$11=0,0,(SUMIF('Current trees'!$D$2:$D$501,D352,'Current trees'!$F$2:$F$501)+SUMIF('Planting plan'!$F$2:$F$201,D352,'Planting plan'!$H$2:$H$201))/Results!$D$11))</f>
        <v/>
      </c>
      <c r="J352" s="10" t="str">
        <f aca="false">IF(A352="","",IF(Results!$C$11=0,0,SUMIF('Current trees'!$C$2:$C$501,C352,'Current trees'!$B$2:$B$501)/Results!$C$11))</f>
        <v/>
      </c>
      <c r="K352" s="10" t="str">
        <f aca="false">IF(OR(A352="",D352="not in list"),"",IF(Results!$C$11=0,0,SUMIF('Current trees'!$D$2:$D$501,D352,'Current trees'!$B$2:$B$501)/Results!$C$11))</f>
        <v/>
      </c>
      <c r="L352" s="9" t="str">
        <f aca="false">IF(AND(A352="",B352=""),"",IF(A352="","Species name missing: these trees are not counted",IF(A352&lt;&gt;TRIM(A352),"Extra spaces in the species name: remove them",IF(OR(B352="",AND(B352&lt;&gt;"",IFERROR(OR(NOT(ISNUMBER(B352)),B352&lt;0,B352&lt;&gt;INT(B352)),TRUE()))),"Number of trees must be a whole number, 0 or more",IF(D352="not in list","Genus not in 'Genus–family list': add it",IF(COUNTIF($A$2:$A$501,A352)&gt;1,"Species listed more than once: combine the rows",IF(N(F352)&lt;0,"More trees removed than exist: check the planting plan","")))))))</f>
        <v/>
      </c>
    </row>
    <row r="353" customFormat="false" ht="15" hidden="false" customHeight="true" outlineLevel="0" collapsed="false">
      <c r="A353" s="7"/>
      <c r="B353" s="8"/>
      <c r="C353" s="9" t="str">
        <f aca="false">IF(A353="","",IFERROR(LEFT(TRIM(A353),FIND(" ",TRIM(A353))-1),TRIM(A353)))</f>
        <v/>
      </c>
      <c r="D353" s="9" t="str">
        <f aca="false">IF(A353="","",IFERROR(VLOOKUP(C353,'Genus–family list'!$A$2:$B$400,2,FALSE()),"not in list"))</f>
        <v/>
      </c>
      <c r="E353" s="10" t="str">
        <f aca="false">IF(A353="","",IF(Results!$C$11=0,0,B353/Results!$C$11))</f>
        <v/>
      </c>
      <c r="F353" s="11" t="str">
        <f aca="false">IF(A353="","",B353+SUMIF('Planting plan'!$A$2:$A$201,A353,'Planting plan'!$B$2:$B$201)-SUMIF('Planting plan'!$A$2:$A$201,A353,'Planting plan'!$C$2:$C$201))</f>
        <v/>
      </c>
      <c r="G353" s="10" t="str">
        <f aca="false">IF(A353="","",IF(Results!$D$11=0,0,F353/Results!$D$11))</f>
        <v/>
      </c>
      <c r="H353" s="10" t="str">
        <f aca="false">IF(A353="","",IF(Results!$D$11=0,0,(SUMIF('Current trees'!$C$2:$C$501,C353,'Current trees'!$F$2:$F$501)+SUMIF('Planting plan'!$E$2:$E$201,C353,'Planting plan'!$H$2:$H$201))/Results!$D$11))</f>
        <v/>
      </c>
      <c r="I353" s="10" t="str">
        <f aca="false">IF(OR(A353="",D353="not in list"),"",IF(Results!$D$11=0,0,(SUMIF('Current trees'!$D$2:$D$501,D353,'Current trees'!$F$2:$F$501)+SUMIF('Planting plan'!$F$2:$F$201,D353,'Planting plan'!$H$2:$H$201))/Results!$D$11))</f>
        <v/>
      </c>
      <c r="J353" s="10" t="str">
        <f aca="false">IF(A353="","",IF(Results!$C$11=0,0,SUMIF('Current trees'!$C$2:$C$501,C353,'Current trees'!$B$2:$B$501)/Results!$C$11))</f>
        <v/>
      </c>
      <c r="K353" s="10" t="str">
        <f aca="false">IF(OR(A353="",D353="not in list"),"",IF(Results!$C$11=0,0,SUMIF('Current trees'!$D$2:$D$501,D353,'Current trees'!$B$2:$B$501)/Results!$C$11))</f>
        <v/>
      </c>
      <c r="L353" s="9" t="str">
        <f aca="false">IF(AND(A353="",B353=""),"",IF(A353="","Species name missing: these trees are not counted",IF(A353&lt;&gt;TRIM(A353),"Extra spaces in the species name: remove them",IF(OR(B353="",AND(B353&lt;&gt;"",IFERROR(OR(NOT(ISNUMBER(B353)),B353&lt;0,B353&lt;&gt;INT(B353)),TRUE()))),"Number of trees must be a whole number, 0 or more",IF(D353="not in list","Genus not in 'Genus–family list': add it",IF(COUNTIF($A$2:$A$501,A353)&gt;1,"Species listed more than once: combine the rows",IF(N(F353)&lt;0,"More trees removed than exist: check the planting plan","")))))))</f>
        <v/>
      </c>
    </row>
    <row r="354" customFormat="false" ht="15" hidden="false" customHeight="true" outlineLevel="0" collapsed="false">
      <c r="A354" s="7"/>
      <c r="B354" s="8"/>
      <c r="C354" s="9" t="str">
        <f aca="false">IF(A354="","",IFERROR(LEFT(TRIM(A354),FIND(" ",TRIM(A354))-1),TRIM(A354)))</f>
        <v/>
      </c>
      <c r="D354" s="9" t="str">
        <f aca="false">IF(A354="","",IFERROR(VLOOKUP(C354,'Genus–family list'!$A$2:$B$400,2,FALSE()),"not in list"))</f>
        <v/>
      </c>
      <c r="E354" s="10" t="str">
        <f aca="false">IF(A354="","",IF(Results!$C$11=0,0,B354/Results!$C$11))</f>
        <v/>
      </c>
      <c r="F354" s="11" t="str">
        <f aca="false">IF(A354="","",B354+SUMIF('Planting plan'!$A$2:$A$201,A354,'Planting plan'!$B$2:$B$201)-SUMIF('Planting plan'!$A$2:$A$201,A354,'Planting plan'!$C$2:$C$201))</f>
        <v/>
      </c>
      <c r="G354" s="10" t="str">
        <f aca="false">IF(A354="","",IF(Results!$D$11=0,0,F354/Results!$D$11))</f>
        <v/>
      </c>
      <c r="H354" s="10" t="str">
        <f aca="false">IF(A354="","",IF(Results!$D$11=0,0,(SUMIF('Current trees'!$C$2:$C$501,C354,'Current trees'!$F$2:$F$501)+SUMIF('Planting plan'!$E$2:$E$201,C354,'Planting plan'!$H$2:$H$201))/Results!$D$11))</f>
        <v/>
      </c>
      <c r="I354" s="10" t="str">
        <f aca="false">IF(OR(A354="",D354="not in list"),"",IF(Results!$D$11=0,0,(SUMIF('Current trees'!$D$2:$D$501,D354,'Current trees'!$F$2:$F$501)+SUMIF('Planting plan'!$F$2:$F$201,D354,'Planting plan'!$H$2:$H$201))/Results!$D$11))</f>
        <v/>
      </c>
      <c r="J354" s="10" t="str">
        <f aca="false">IF(A354="","",IF(Results!$C$11=0,0,SUMIF('Current trees'!$C$2:$C$501,C354,'Current trees'!$B$2:$B$501)/Results!$C$11))</f>
        <v/>
      </c>
      <c r="K354" s="10" t="str">
        <f aca="false">IF(OR(A354="",D354="not in list"),"",IF(Results!$C$11=0,0,SUMIF('Current trees'!$D$2:$D$501,D354,'Current trees'!$B$2:$B$501)/Results!$C$11))</f>
        <v/>
      </c>
      <c r="L354" s="9" t="str">
        <f aca="false">IF(AND(A354="",B354=""),"",IF(A354="","Species name missing: these trees are not counted",IF(A354&lt;&gt;TRIM(A354),"Extra spaces in the species name: remove them",IF(OR(B354="",AND(B354&lt;&gt;"",IFERROR(OR(NOT(ISNUMBER(B354)),B354&lt;0,B354&lt;&gt;INT(B354)),TRUE()))),"Number of trees must be a whole number, 0 or more",IF(D354="not in list","Genus not in 'Genus–family list': add it",IF(COUNTIF($A$2:$A$501,A354)&gt;1,"Species listed more than once: combine the rows",IF(N(F354)&lt;0,"More trees removed than exist: check the planting plan","")))))))</f>
        <v/>
      </c>
    </row>
    <row r="355" customFormat="false" ht="15" hidden="false" customHeight="true" outlineLevel="0" collapsed="false">
      <c r="A355" s="7"/>
      <c r="B355" s="8"/>
      <c r="C355" s="9" t="str">
        <f aca="false">IF(A355="","",IFERROR(LEFT(TRIM(A355),FIND(" ",TRIM(A355))-1),TRIM(A355)))</f>
        <v/>
      </c>
      <c r="D355" s="9" t="str">
        <f aca="false">IF(A355="","",IFERROR(VLOOKUP(C355,'Genus–family list'!$A$2:$B$400,2,FALSE()),"not in list"))</f>
        <v/>
      </c>
      <c r="E355" s="10" t="str">
        <f aca="false">IF(A355="","",IF(Results!$C$11=0,0,B355/Results!$C$11))</f>
        <v/>
      </c>
      <c r="F355" s="11" t="str">
        <f aca="false">IF(A355="","",B355+SUMIF('Planting plan'!$A$2:$A$201,A355,'Planting plan'!$B$2:$B$201)-SUMIF('Planting plan'!$A$2:$A$201,A355,'Planting plan'!$C$2:$C$201))</f>
        <v/>
      </c>
      <c r="G355" s="10" t="str">
        <f aca="false">IF(A355="","",IF(Results!$D$11=0,0,F355/Results!$D$11))</f>
        <v/>
      </c>
      <c r="H355" s="10" t="str">
        <f aca="false">IF(A355="","",IF(Results!$D$11=0,0,(SUMIF('Current trees'!$C$2:$C$501,C355,'Current trees'!$F$2:$F$501)+SUMIF('Planting plan'!$E$2:$E$201,C355,'Planting plan'!$H$2:$H$201))/Results!$D$11))</f>
        <v/>
      </c>
      <c r="I355" s="10" t="str">
        <f aca="false">IF(OR(A355="",D355="not in list"),"",IF(Results!$D$11=0,0,(SUMIF('Current trees'!$D$2:$D$501,D355,'Current trees'!$F$2:$F$501)+SUMIF('Planting plan'!$F$2:$F$201,D355,'Planting plan'!$H$2:$H$201))/Results!$D$11))</f>
        <v/>
      </c>
      <c r="J355" s="10" t="str">
        <f aca="false">IF(A355="","",IF(Results!$C$11=0,0,SUMIF('Current trees'!$C$2:$C$501,C355,'Current trees'!$B$2:$B$501)/Results!$C$11))</f>
        <v/>
      </c>
      <c r="K355" s="10" t="str">
        <f aca="false">IF(OR(A355="",D355="not in list"),"",IF(Results!$C$11=0,0,SUMIF('Current trees'!$D$2:$D$501,D355,'Current trees'!$B$2:$B$501)/Results!$C$11))</f>
        <v/>
      </c>
      <c r="L355" s="9" t="str">
        <f aca="false">IF(AND(A355="",B355=""),"",IF(A355="","Species name missing: these trees are not counted",IF(A355&lt;&gt;TRIM(A355),"Extra spaces in the species name: remove them",IF(OR(B355="",AND(B355&lt;&gt;"",IFERROR(OR(NOT(ISNUMBER(B355)),B355&lt;0,B355&lt;&gt;INT(B355)),TRUE()))),"Number of trees must be a whole number, 0 or more",IF(D355="not in list","Genus not in 'Genus–family list': add it",IF(COUNTIF($A$2:$A$501,A355)&gt;1,"Species listed more than once: combine the rows",IF(N(F355)&lt;0,"More trees removed than exist: check the planting plan","")))))))</f>
        <v/>
      </c>
    </row>
    <row r="356" customFormat="false" ht="15" hidden="false" customHeight="true" outlineLevel="0" collapsed="false">
      <c r="A356" s="7"/>
      <c r="B356" s="8"/>
      <c r="C356" s="9" t="str">
        <f aca="false">IF(A356="","",IFERROR(LEFT(TRIM(A356),FIND(" ",TRIM(A356))-1),TRIM(A356)))</f>
        <v/>
      </c>
      <c r="D356" s="9" t="str">
        <f aca="false">IF(A356="","",IFERROR(VLOOKUP(C356,'Genus–family list'!$A$2:$B$400,2,FALSE()),"not in list"))</f>
        <v/>
      </c>
      <c r="E356" s="10" t="str">
        <f aca="false">IF(A356="","",IF(Results!$C$11=0,0,B356/Results!$C$11))</f>
        <v/>
      </c>
      <c r="F356" s="11" t="str">
        <f aca="false">IF(A356="","",B356+SUMIF('Planting plan'!$A$2:$A$201,A356,'Planting plan'!$B$2:$B$201)-SUMIF('Planting plan'!$A$2:$A$201,A356,'Planting plan'!$C$2:$C$201))</f>
        <v/>
      </c>
      <c r="G356" s="10" t="str">
        <f aca="false">IF(A356="","",IF(Results!$D$11=0,0,F356/Results!$D$11))</f>
        <v/>
      </c>
      <c r="H356" s="10" t="str">
        <f aca="false">IF(A356="","",IF(Results!$D$11=0,0,(SUMIF('Current trees'!$C$2:$C$501,C356,'Current trees'!$F$2:$F$501)+SUMIF('Planting plan'!$E$2:$E$201,C356,'Planting plan'!$H$2:$H$201))/Results!$D$11))</f>
        <v/>
      </c>
      <c r="I356" s="10" t="str">
        <f aca="false">IF(OR(A356="",D356="not in list"),"",IF(Results!$D$11=0,0,(SUMIF('Current trees'!$D$2:$D$501,D356,'Current trees'!$F$2:$F$501)+SUMIF('Planting plan'!$F$2:$F$201,D356,'Planting plan'!$H$2:$H$201))/Results!$D$11))</f>
        <v/>
      </c>
      <c r="J356" s="10" t="str">
        <f aca="false">IF(A356="","",IF(Results!$C$11=0,0,SUMIF('Current trees'!$C$2:$C$501,C356,'Current trees'!$B$2:$B$501)/Results!$C$11))</f>
        <v/>
      </c>
      <c r="K356" s="10" t="str">
        <f aca="false">IF(OR(A356="",D356="not in list"),"",IF(Results!$C$11=0,0,SUMIF('Current trees'!$D$2:$D$501,D356,'Current trees'!$B$2:$B$501)/Results!$C$11))</f>
        <v/>
      </c>
      <c r="L356" s="9" t="str">
        <f aca="false">IF(AND(A356="",B356=""),"",IF(A356="","Species name missing: these trees are not counted",IF(A356&lt;&gt;TRIM(A356),"Extra spaces in the species name: remove them",IF(OR(B356="",AND(B356&lt;&gt;"",IFERROR(OR(NOT(ISNUMBER(B356)),B356&lt;0,B356&lt;&gt;INT(B356)),TRUE()))),"Number of trees must be a whole number, 0 or more",IF(D356="not in list","Genus not in 'Genus–family list': add it",IF(COUNTIF($A$2:$A$501,A356)&gt;1,"Species listed more than once: combine the rows",IF(N(F356)&lt;0,"More trees removed than exist: check the planting plan","")))))))</f>
        <v/>
      </c>
    </row>
    <row r="357" customFormat="false" ht="15" hidden="false" customHeight="true" outlineLevel="0" collapsed="false">
      <c r="A357" s="7"/>
      <c r="B357" s="8"/>
      <c r="C357" s="9" t="str">
        <f aca="false">IF(A357="","",IFERROR(LEFT(TRIM(A357),FIND(" ",TRIM(A357))-1),TRIM(A357)))</f>
        <v/>
      </c>
      <c r="D357" s="9" t="str">
        <f aca="false">IF(A357="","",IFERROR(VLOOKUP(C357,'Genus–family list'!$A$2:$B$400,2,FALSE()),"not in list"))</f>
        <v/>
      </c>
      <c r="E357" s="10" t="str">
        <f aca="false">IF(A357="","",IF(Results!$C$11=0,0,B357/Results!$C$11))</f>
        <v/>
      </c>
      <c r="F357" s="11" t="str">
        <f aca="false">IF(A357="","",B357+SUMIF('Planting plan'!$A$2:$A$201,A357,'Planting plan'!$B$2:$B$201)-SUMIF('Planting plan'!$A$2:$A$201,A357,'Planting plan'!$C$2:$C$201))</f>
        <v/>
      </c>
      <c r="G357" s="10" t="str">
        <f aca="false">IF(A357="","",IF(Results!$D$11=0,0,F357/Results!$D$11))</f>
        <v/>
      </c>
      <c r="H357" s="10" t="str">
        <f aca="false">IF(A357="","",IF(Results!$D$11=0,0,(SUMIF('Current trees'!$C$2:$C$501,C357,'Current trees'!$F$2:$F$501)+SUMIF('Planting plan'!$E$2:$E$201,C357,'Planting plan'!$H$2:$H$201))/Results!$D$11))</f>
        <v/>
      </c>
      <c r="I357" s="10" t="str">
        <f aca="false">IF(OR(A357="",D357="not in list"),"",IF(Results!$D$11=0,0,(SUMIF('Current trees'!$D$2:$D$501,D357,'Current trees'!$F$2:$F$501)+SUMIF('Planting plan'!$F$2:$F$201,D357,'Planting plan'!$H$2:$H$201))/Results!$D$11))</f>
        <v/>
      </c>
      <c r="J357" s="10" t="str">
        <f aca="false">IF(A357="","",IF(Results!$C$11=0,0,SUMIF('Current trees'!$C$2:$C$501,C357,'Current trees'!$B$2:$B$501)/Results!$C$11))</f>
        <v/>
      </c>
      <c r="K357" s="10" t="str">
        <f aca="false">IF(OR(A357="",D357="not in list"),"",IF(Results!$C$11=0,0,SUMIF('Current trees'!$D$2:$D$501,D357,'Current trees'!$B$2:$B$501)/Results!$C$11))</f>
        <v/>
      </c>
      <c r="L357" s="9" t="str">
        <f aca="false">IF(AND(A357="",B357=""),"",IF(A357="","Species name missing: these trees are not counted",IF(A357&lt;&gt;TRIM(A357),"Extra spaces in the species name: remove them",IF(OR(B357="",AND(B357&lt;&gt;"",IFERROR(OR(NOT(ISNUMBER(B357)),B357&lt;0,B357&lt;&gt;INT(B357)),TRUE()))),"Number of trees must be a whole number, 0 or more",IF(D357="not in list","Genus not in 'Genus–family list': add it",IF(COUNTIF($A$2:$A$501,A357)&gt;1,"Species listed more than once: combine the rows",IF(N(F357)&lt;0,"More trees removed than exist: check the planting plan","")))))))</f>
        <v/>
      </c>
    </row>
    <row r="358" customFormat="false" ht="15" hidden="false" customHeight="true" outlineLevel="0" collapsed="false">
      <c r="A358" s="7"/>
      <c r="B358" s="8"/>
      <c r="C358" s="9" t="str">
        <f aca="false">IF(A358="","",IFERROR(LEFT(TRIM(A358),FIND(" ",TRIM(A358))-1),TRIM(A358)))</f>
        <v/>
      </c>
      <c r="D358" s="9" t="str">
        <f aca="false">IF(A358="","",IFERROR(VLOOKUP(C358,'Genus–family list'!$A$2:$B$400,2,FALSE()),"not in list"))</f>
        <v/>
      </c>
      <c r="E358" s="10" t="str">
        <f aca="false">IF(A358="","",IF(Results!$C$11=0,0,B358/Results!$C$11))</f>
        <v/>
      </c>
      <c r="F358" s="11" t="str">
        <f aca="false">IF(A358="","",B358+SUMIF('Planting plan'!$A$2:$A$201,A358,'Planting plan'!$B$2:$B$201)-SUMIF('Planting plan'!$A$2:$A$201,A358,'Planting plan'!$C$2:$C$201))</f>
        <v/>
      </c>
      <c r="G358" s="10" t="str">
        <f aca="false">IF(A358="","",IF(Results!$D$11=0,0,F358/Results!$D$11))</f>
        <v/>
      </c>
      <c r="H358" s="10" t="str">
        <f aca="false">IF(A358="","",IF(Results!$D$11=0,0,(SUMIF('Current trees'!$C$2:$C$501,C358,'Current trees'!$F$2:$F$501)+SUMIF('Planting plan'!$E$2:$E$201,C358,'Planting plan'!$H$2:$H$201))/Results!$D$11))</f>
        <v/>
      </c>
      <c r="I358" s="10" t="str">
        <f aca="false">IF(OR(A358="",D358="not in list"),"",IF(Results!$D$11=0,0,(SUMIF('Current trees'!$D$2:$D$501,D358,'Current trees'!$F$2:$F$501)+SUMIF('Planting plan'!$F$2:$F$201,D358,'Planting plan'!$H$2:$H$201))/Results!$D$11))</f>
        <v/>
      </c>
      <c r="J358" s="10" t="str">
        <f aca="false">IF(A358="","",IF(Results!$C$11=0,0,SUMIF('Current trees'!$C$2:$C$501,C358,'Current trees'!$B$2:$B$501)/Results!$C$11))</f>
        <v/>
      </c>
      <c r="K358" s="10" t="str">
        <f aca="false">IF(OR(A358="",D358="not in list"),"",IF(Results!$C$11=0,0,SUMIF('Current trees'!$D$2:$D$501,D358,'Current trees'!$B$2:$B$501)/Results!$C$11))</f>
        <v/>
      </c>
      <c r="L358" s="9" t="str">
        <f aca="false">IF(AND(A358="",B358=""),"",IF(A358="","Species name missing: these trees are not counted",IF(A358&lt;&gt;TRIM(A358),"Extra spaces in the species name: remove them",IF(OR(B358="",AND(B358&lt;&gt;"",IFERROR(OR(NOT(ISNUMBER(B358)),B358&lt;0,B358&lt;&gt;INT(B358)),TRUE()))),"Number of trees must be a whole number, 0 or more",IF(D358="not in list","Genus not in 'Genus–family list': add it",IF(COUNTIF($A$2:$A$501,A358)&gt;1,"Species listed more than once: combine the rows",IF(N(F358)&lt;0,"More trees removed than exist: check the planting plan","")))))))</f>
        <v/>
      </c>
    </row>
    <row r="359" customFormat="false" ht="15" hidden="false" customHeight="true" outlineLevel="0" collapsed="false">
      <c r="A359" s="7"/>
      <c r="B359" s="8"/>
      <c r="C359" s="9" t="str">
        <f aca="false">IF(A359="","",IFERROR(LEFT(TRIM(A359),FIND(" ",TRIM(A359))-1),TRIM(A359)))</f>
        <v/>
      </c>
      <c r="D359" s="9" t="str">
        <f aca="false">IF(A359="","",IFERROR(VLOOKUP(C359,'Genus–family list'!$A$2:$B$400,2,FALSE()),"not in list"))</f>
        <v/>
      </c>
      <c r="E359" s="10" t="str">
        <f aca="false">IF(A359="","",IF(Results!$C$11=0,0,B359/Results!$C$11))</f>
        <v/>
      </c>
      <c r="F359" s="11" t="str">
        <f aca="false">IF(A359="","",B359+SUMIF('Planting plan'!$A$2:$A$201,A359,'Planting plan'!$B$2:$B$201)-SUMIF('Planting plan'!$A$2:$A$201,A359,'Planting plan'!$C$2:$C$201))</f>
        <v/>
      </c>
      <c r="G359" s="10" t="str">
        <f aca="false">IF(A359="","",IF(Results!$D$11=0,0,F359/Results!$D$11))</f>
        <v/>
      </c>
      <c r="H359" s="10" t="str">
        <f aca="false">IF(A359="","",IF(Results!$D$11=0,0,(SUMIF('Current trees'!$C$2:$C$501,C359,'Current trees'!$F$2:$F$501)+SUMIF('Planting plan'!$E$2:$E$201,C359,'Planting plan'!$H$2:$H$201))/Results!$D$11))</f>
        <v/>
      </c>
      <c r="I359" s="10" t="str">
        <f aca="false">IF(OR(A359="",D359="not in list"),"",IF(Results!$D$11=0,0,(SUMIF('Current trees'!$D$2:$D$501,D359,'Current trees'!$F$2:$F$501)+SUMIF('Planting plan'!$F$2:$F$201,D359,'Planting plan'!$H$2:$H$201))/Results!$D$11))</f>
        <v/>
      </c>
      <c r="J359" s="10" t="str">
        <f aca="false">IF(A359="","",IF(Results!$C$11=0,0,SUMIF('Current trees'!$C$2:$C$501,C359,'Current trees'!$B$2:$B$501)/Results!$C$11))</f>
        <v/>
      </c>
      <c r="K359" s="10" t="str">
        <f aca="false">IF(OR(A359="",D359="not in list"),"",IF(Results!$C$11=0,0,SUMIF('Current trees'!$D$2:$D$501,D359,'Current trees'!$B$2:$B$501)/Results!$C$11))</f>
        <v/>
      </c>
      <c r="L359" s="9" t="str">
        <f aca="false">IF(AND(A359="",B359=""),"",IF(A359="","Species name missing: these trees are not counted",IF(A359&lt;&gt;TRIM(A359),"Extra spaces in the species name: remove them",IF(OR(B359="",AND(B359&lt;&gt;"",IFERROR(OR(NOT(ISNUMBER(B359)),B359&lt;0,B359&lt;&gt;INT(B359)),TRUE()))),"Number of trees must be a whole number, 0 or more",IF(D359="not in list","Genus not in 'Genus–family list': add it",IF(COUNTIF($A$2:$A$501,A359)&gt;1,"Species listed more than once: combine the rows",IF(N(F359)&lt;0,"More trees removed than exist: check the planting plan","")))))))</f>
        <v/>
      </c>
    </row>
    <row r="360" customFormat="false" ht="15" hidden="false" customHeight="true" outlineLevel="0" collapsed="false">
      <c r="A360" s="7"/>
      <c r="B360" s="8"/>
      <c r="C360" s="9" t="str">
        <f aca="false">IF(A360="","",IFERROR(LEFT(TRIM(A360),FIND(" ",TRIM(A360))-1),TRIM(A360)))</f>
        <v/>
      </c>
      <c r="D360" s="9" t="str">
        <f aca="false">IF(A360="","",IFERROR(VLOOKUP(C360,'Genus–family list'!$A$2:$B$400,2,FALSE()),"not in list"))</f>
        <v/>
      </c>
      <c r="E360" s="10" t="str">
        <f aca="false">IF(A360="","",IF(Results!$C$11=0,0,B360/Results!$C$11))</f>
        <v/>
      </c>
      <c r="F360" s="11" t="str">
        <f aca="false">IF(A360="","",B360+SUMIF('Planting plan'!$A$2:$A$201,A360,'Planting plan'!$B$2:$B$201)-SUMIF('Planting plan'!$A$2:$A$201,A360,'Planting plan'!$C$2:$C$201))</f>
        <v/>
      </c>
      <c r="G360" s="10" t="str">
        <f aca="false">IF(A360="","",IF(Results!$D$11=0,0,F360/Results!$D$11))</f>
        <v/>
      </c>
      <c r="H360" s="10" t="str">
        <f aca="false">IF(A360="","",IF(Results!$D$11=0,0,(SUMIF('Current trees'!$C$2:$C$501,C360,'Current trees'!$F$2:$F$501)+SUMIF('Planting plan'!$E$2:$E$201,C360,'Planting plan'!$H$2:$H$201))/Results!$D$11))</f>
        <v/>
      </c>
      <c r="I360" s="10" t="str">
        <f aca="false">IF(OR(A360="",D360="not in list"),"",IF(Results!$D$11=0,0,(SUMIF('Current trees'!$D$2:$D$501,D360,'Current trees'!$F$2:$F$501)+SUMIF('Planting plan'!$F$2:$F$201,D360,'Planting plan'!$H$2:$H$201))/Results!$D$11))</f>
        <v/>
      </c>
      <c r="J360" s="10" t="str">
        <f aca="false">IF(A360="","",IF(Results!$C$11=0,0,SUMIF('Current trees'!$C$2:$C$501,C360,'Current trees'!$B$2:$B$501)/Results!$C$11))</f>
        <v/>
      </c>
      <c r="K360" s="10" t="str">
        <f aca="false">IF(OR(A360="",D360="not in list"),"",IF(Results!$C$11=0,0,SUMIF('Current trees'!$D$2:$D$501,D360,'Current trees'!$B$2:$B$501)/Results!$C$11))</f>
        <v/>
      </c>
      <c r="L360" s="9" t="str">
        <f aca="false">IF(AND(A360="",B360=""),"",IF(A360="","Species name missing: these trees are not counted",IF(A360&lt;&gt;TRIM(A360),"Extra spaces in the species name: remove them",IF(OR(B360="",AND(B360&lt;&gt;"",IFERROR(OR(NOT(ISNUMBER(B360)),B360&lt;0,B360&lt;&gt;INT(B360)),TRUE()))),"Number of trees must be a whole number, 0 or more",IF(D360="not in list","Genus not in 'Genus–family list': add it",IF(COUNTIF($A$2:$A$501,A360)&gt;1,"Species listed more than once: combine the rows",IF(N(F360)&lt;0,"More trees removed than exist: check the planting plan","")))))))</f>
        <v/>
      </c>
    </row>
    <row r="361" customFormat="false" ht="15" hidden="false" customHeight="true" outlineLevel="0" collapsed="false">
      <c r="A361" s="7"/>
      <c r="B361" s="8"/>
      <c r="C361" s="9" t="str">
        <f aca="false">IF(A361="","",IFERROR(LEFT(TRIM(A361),FIND(" ",TRIM(A361))-1),TRIM(A361)))</f>
        <v/>
      </c>
      <c r="D361" s="9" t="str">
        <f aca="false">IF(A361="","",IFERROR(VLOOKUP(C361,'Genus–family list'!$A$2:$B$400,2,FALSE()),"not in list"))</f>
        <v/>
      </c>
      <c r="E361" s="10" t="str">
        <f aca="false">IF(A361="","",IF(Results!$C$11=0,0,B361/Results!$C$11))</f>
        <v/>
      </c>
      <c r="F361" s="11" t="str">
        <f aca="false">IF(A361="","",B361+SUMIF('Planting plan'!$A$2:$A$201,A361,'Planting plan'!$B$2:$B$201)-SUMIF('Planting plan'!$A$2:$A$201,A361,'Planting plan'!$C$2:$C$201))</f>
        <v/>
      </c>
      <c r="G361" s="10" t="str">
        <f aca="false">IF(A361="","",IF(Results!$D$11=0,0,F361/Results!$D$11))</f>
        <v/>
      </c>
      <c r="H361" s="10" t="str">
        <f aca="false">IF(A361="","",IF(Results!$D$11=0,0,(SUMIF('Current trees'!$C$2:$C$501,C361,'Current trees'!$F$2:$F$501)+SUMIF('Planting plan'!$E$2:$E$201,C361,'Planting plan'!$H$2:$H$201))/Results!$D$11))</f>
        <v/>
      </c>
      <c r="I361" s="10" t="str">
        <f aca="false">IF(OR(A361="",D361="not in list"),"",IF(Results!$D$11=0,0,(SUMIF('Current trees'!$D$2:$D$501,D361,'Current trees'!$F$2:$F$501)+SUMIF('Planting plan'!$F$2:$F$201,D361,'Planting plan'!$H$2:$H$201))/Results!$D$11))</f>
        <v/>
      </c>
      <c r="J361" s="10" t="str">
        <f aca="false">IF(A361="","",IF(Results!$C$11=0,0,SUMIF('Current trees'!$C$2:$C$501,C361,'Current trees'!$B$2:$B$501)/Results!$C$11))</f>
        <v/>
      </c>
      <c r="K361" s="10" t="str">
        <f aca="false">IF(OR(A361="",D361="not in list"),"",IF(Results!$C$11=0,0,SUMIF('Current trees'!$D$2:$D$501,D361,'Current trees'!$B$2:$B$501)/Results!$C$11))</f>
        <v/>
      </c>
      <c r="L361" s="9" t="str">
        <f aca="false">IF(AND(A361="",B361=""),"",IF(A361="","Species name missing: these trees are not counted",IF(A361&lt;&gt;TRIM(A361),"Extra spaces in the species name: remove them",IF(OR(B361="",AND(B361&lt;&gt;"",IFERROR(OR(NOT(ISNUMBER(B361)),B361&lt;0,B361&lt;&gt;INT(B361)),TRUE()))),"Number of trees must be a whole number, 0 or more",IF(D361="not in list","Genus not in 'Genus–family list': add it",IF(COUNTIF($A$2:$A$501,A361)&gt;1,"Species listed more than once: combine the rows",IF(N(F361)&lt;0,"More trees removed than exist: check the planting plan","")))))))</f>
        <v/>
      </c>
    </row>
    <row r="362" customFormat="false" ht="15" hidden="false" customHeight="true" outlineLevel="0" collapsed="false">
      <c r="A362" s="7"/>
      <c r="B362" s="8"/>
      <c r="C362" s="9" t="str">
        <f aca="false">IF(A362="","",IFERROR(LEFT(TRIM(A362),FIND(" ",TRIM(A362))-1),TRIM(A362)))</f>
        <v/>
      </c>
      <c r="D362" s="9" t="str">
        <f aca="false">IF(A362="","",IFERROR(VLOOKUP(C362,'Genus–family list'!$A$2:$B$400,2,FALSE()),"not in list"))</f>
        <v/>
      </c>
      <c r="E362" s="10" t="str">
        <f aca="false">IF(A362="","",IF(Results!$C$11=0,0,B362/Results!$C$11))</f>
        <v/>
      </c>
      <c r="F362" s="11" t="str">
        <f aca="false">IF(A362="","",B362+SUMIF('Planting plan'!$A$2:$A$201,A362,'Planting plan'!$B$2:$B$201)-SUMIF('Planting plan'!$A$2:$A$201,A362,'Planting plan'!$C$2:$C$201))</f>
        <v/>
      </c>
      <c r="G362" s="10" t="str">
        <f aca="false">IF(A362="","",IF(Results!$D$11=0,0,F362/Results!$D$11))</f>
        <v/>
      </c>
      <c r="H362" s="10" t="str">
        <f aca="false">IF(A362="","",IF(Results!$D$11=0,0,(SUMIF('Current trees'!$C$2:$C$501,C362,'Current trees'!$F$2:$F$501)+SUMIF('Planting plan'!$E$2:$E$201,C362,'Planting plan'!$H$2:$H$201))/Results!$D$11))</f>
        <v/>
      </c>
      <c r="I362" s="10" t="str">
        <f aca="false">IF(OR(A362="",D362="not in list"),"",IF(Results!$D$11=0,0,(SUMIF('Current trees'!$D$2:$D$501,D362,'Current trees'!$F$2:$F$501)+SUMIF('Planting plan'!$F$2:$F$201,D362,'Planting plan'!$H$2:$H$201))/Results!$D$11))</f>
        <v/>
      </c>
      <c r="J362" s="10" t="str">
        <f aca="false">IF(A362="","",IF(Results!$C$11=0,0,SUMIF('Current trees'!$C$2:$C$501,C362,'Current trees'!$B$2:$B$501)/Results!$C$11))</f>
        <v/>
      </c>
      <c r="K362" s="10" t="str">
        <f aca="false">IF(OR(A362="",D362="not in list"),"",IF(Results!$C$11=0,0,SUMIF('Current trees'!$D$2:$D$501,D362,'Current trees'!$B$2:$B$501)/Results!$C$11))</f>
        <v/>
      </c>
      <c r="L362" s="9" t="str">
        <f aca="false">IF(AND(A362="",B362=""),"",IF(A362="","Species name missing: these trees are not counted",IF(A362&lt;&gt;TRIM(A362),"Extra spaces in the species name: remove them",IF(OR(B362="",AND(B362&lt;&gt;"",IFERROR(OR(NOT(ISNUMBER(B362)),B362&lt;0,B362&lt;&gt;INT(B362)),TRUE()))),"Number of trees must be a whole number, 0 or more",IF(D362="not in list","Genus not in 'Genus–family list': add it",IF(COUNTIF($A$2:$A$501,A362)&gt;1,"Species listed more than once: combine the rows",IF(N(F362)&lt;0,"More trees removed than exist: check the planting plan","")))))))</f>
        <v/>
      </c>
    </row>
    <row r="363" customFormat="false" ht="15" hidden="false" customHeight="true" outlineLevel="0" collapsed="false">
      <c r="A363" s="7"/>
      <c r="B363" s="8"/>
      <c r="C363" s="9" t="str">
        <f aca="false">IF(A363="","",IFERROR(LEFT(TRIM(A363),FIND(" ",TRIM(A363))-1),TRIM(A363)))</f>
        <v/>
      </c>
      <c r="D363" s="9" t="str">
        <f aca="false">IF(A363="","",IFERROR(VLOOKUP(C363,'Genus–family list'!$A$2:$B$400,2,FALSE()),"not in list"))</f>
        <v/>
      </c>
      <c r="E363" s="10" t="str">
        <f aca="false">IF(A363="","",IF(Results!$C$11=0,0,B363/Results!$C$11))</f>
        <v/>
      </c>
      <c r="F363" s="11" t="str">
        <f aca="false">IF(A363="","",B363+SUMIF('Planting plan'!$A$2:$A$201,A363,'Planting plan'!$B$2:$B$201)-SUMIF('Planting plan'!$A$2:$A$201,A363,'Planting plan'!$C$2:$C$201))</f>
        <v/>
      </c>
      <c r="G363" s="10" t="str">
        <f aca="false">IF(A363="","",IF(Results!$D$11=0,0,F363/Results!$D$11))</f>
        <v/>
      </c>
      <c r="H363" s="10" t="str">
        <f aca="false">IF(A363="","",IF(Results!$D$11=0,0,(SUMIF('Current trees'!$C$2:$C$501,C363,'Current trees'!$F$2:$F$501)+SUMIF('Planting plan'!$E$2:$E$201,C363,'Planting plan'!$H$2:$H$201))/Results!$D$11))</f>
        <v/>
      </c>
      <c r="I363" s="10" t="str">
        <f aca="false">IF(OR(A363="",D363="not in list"),"",IF(Results!$D$11=0,0,(SUMIF('Current trees'!$D$2:$D$501,D363,'Current trees'!$F$2:$F$501)+SUMIF('Planting plan'!$F$2:$F$201,D363,'Planting plan'!$H$2:$H$201))/Results!$D$11))</f>
        <v/>
      </c>
      <c r="J363" s="10" t="str">
        <f aca="false">IF(A363="","",IF(Results!$C$11=0,0,SUMIF('Current trees'!$C$2:$C$501,C363,'Current trees'!$B$2:$B$501)/Results!$C$11))</f>
        <v/>
      </c>
      <c r="K363" s="10" t="str">
        <f aca="false">IF(OR(A363="",D363="not in list"),"",IF(Results!$C$11=0,0,SUMIF('Current trees'!$D$2:$D$501,D363,'Current trees'!$B$2:$B$501)/Results!$C$11))</f>
        <v/>
      </c>
      <c r="L363" s="9" t="str">
        <f aca="false">IF(AND(A363="",B363=""),"",IF(A363="","Species name missing: these trees are not counted",IF(A363&lt;&gt;TRIM(A363),"Extra spaces in the species name: remove them",IF(OR(B363="",AND(B363&lt;&gt;"",IFERROR(OR(NOT(ISNUMBER(B363)),B363&lt;0,B363&lt;&gt;INT(B363)),TRUE()))),"Number of trees must be a whole number, 0 or more",IF(D363="not in list","Genus not in 'Genus–family list': add it",IF(COUNTIF($A$2:$A$501,A363)&gt;1,"Species listed more than once: combine the rows",IF(N(F363)&lt;0,"More trees removed than exist: check the planting plan","")))))))</f>
        <v/>
      </c>
    </row>
    <row r="364" customFormat="false" ht="15" hidden="false" customHeight="true" outlineLevel="0" collapsed="false">
      <c r="A364" s="7"/>
      <c r="B364" s="8"/>
      <c r="C364" s="9" t="str">
        <f aca="false">IF(A364="","",IFERROR(LEFT(TRIM(A364),FIND(" ",TRIM(A364))-1),TRIM(A364)))</f>
        <v/>
      </c>
      <c r="D364" s="9" t="str">
        <f aca="false">IF(A364="","",IFERROR(VLOOKUP(C364,'Genus–family list'!$A$2:$B$400,2,FALSE()),"not in list"))</f>
        <v/>
      </c>
      <c r="E364" s="10" t="str">
        <f aca="false">IF(A364="","",IF(Results!$C$11=0,0,B364/Results!$C$11))</f>
        <v/>
      </c>
      <c r="F364" s="11" t="str">
        <f aca="false">IF(A364="","",B364+SUMIF('Planting plan'!$A$2:$A$201,A364,'Planting plan'!$B$2:$B$201)-SUMIF('Planting plan'!$A$2:$A$201,A364,'Planting plan'!$C$2:$C$201))</f>
        <v/>
      </c>
      <c r="G364" s="10" t="str">
        <f aca="false">IF(A364="","",IF(Results!$D$11=0,0,F364/Results!$D$11))</f>
        <v/>
      </c>
      <c r="H364" s="10" t="str">
        <f aca="false">IF(A364="","",IF(Results!$D$11=0,0,(SUMIF('Current trees'!$C$2:$C$501,C364,'Current trees'!$F$2:$F$501)+SUMIF('Planting plan'!$E$2:$E$201,C364,'Planting plan'!$H$2:$H$201))/Results!$D$11))</f>
        <v/>
      </c>
      <c r="I364" s="10" t="str">
        <f aca="false">IF(OR(A364="",D364="not in list"),"",IF(Results!$D$11=0,0,(SUMIF('Current trees'!$D$2:$D$501,D364,'Current trees'!$F$2:$F$501)+SUMIF('Planting plan'!$F$2:$F$201,D364,'Planting plan'!$H$2:$H$201))/Results!$D$11))</f>
        <v/>
      </c>
      <c r="J364" s="10" t="str">
        <f aca="false">IF(A364="","",IF(Results!$C$11=0,0,SUMIF('Current trees'!$C$2:$C$501,C364,'Current trees'!$B$2:$B$501)/Results!$C$11))</f>
        <v/>
      </c>
      <c r="K364" s="10" t="str">
        <f aca="false">IF(OR(A364="",D364="not in list"),"",IF(Results!$C$11=0,0,SUMIF('Current trees'!$D$2:$D$501,D364,'Current trees'!$B$2:$B$501)/Results!$C$11))</f>
        <v/>
      </c>
      <c r="L364" s="9" t="str">
        <f aca="false">IF(AND(A364="",B364=""),"",IF(A364="","Species name missing: these trees are not counted",IF(A364&lt;&gt;TRIM(A364),"Extra spaces in the species name: remove them",IF(OR(B364="",AND(B364&lt;&gt;"",IFERROR(OR(NOT(ISNUMBER(B364)),B364&lt;0,B364&lt;&gt;INT(B364)),TRUE()))),"Number of trees must be a whole number, 0 or more",IF(D364="not in list","Genus not in 'Genus–family list': add it",IF(COUNTIF($A$2:$A$501,A364)&gt;1,"Species listed more than once: combine the rows",IF(N(F364)&lt;0,"More trees removed than exist: check the planting plan","")))))))</f>
        <v/>
      </c>
    </row>
    <row r="365" customFormat="false" ht="15" hidden="false" customHeight="true" outlineLevel="0" collapsed="false">
      <c r="A365" s="7"/>
      <c r="B365" s="8"/>
      <c r="C365" s="9" t="str">
        <f aca="false">IF(A365="","",IFERROR(LEFT(TRIM(A365),FIND(" ",TRIM(A365))-1),TRIM(A365)))</f>
        <v/>
      </c>
      <c r="D365" s="9" t="str">
        <f aca="false">IF(A365="","",IFERROR(VLOOKUP(C365,'Genus–family list'!$A$2:$B$400,2,FALSE()),"not in list"))</f>
        <v/>
      </c>
      <c r="E365" s="10" t="str">
        <f aca="false">IF(A365="","",IF(Results!$C$11=0,0,B365/Results!$C$11))</f>
        <v/>
      </c>
      <c r="F365" s="11" t="str">
        <f aca="false">IF(A365="","",B365+SUMIF('Planting plan'!$A$2:$A$201,A365,'Planting plan'!$B$2:$B$201)-SUMIF('Planting plan'!$A$2:$A$201,A365,'Planting plan'!$C$2:$C$201))</f>
        <v/>
      </c>
      <c r="G365" s="10" t="str">
        <f aca="false">IF(A365="","",IF(Results!$D$11=0,0,F365/Results!$D$11))</f>
        <v/>
      </c>
      <c r="H365" s="10" t="str">
        <f aca="false">IF(A365="","",IF(Results!$D$11=0,0,(SUMIF('Current trees'!$C$2:$C$501,C365,'Current trees'!$F$2:$F$501)+SUMIF('Planting plan'!$E$2:$E$201,C365,'Planting plan'!$H$2:$H$201))/Results!$D$11))</f>
        <v/>
      </c>
      <c r="I365" s="10" t="str">
        <f aca="false">IF(OR(A365="",D365="not in list"),"",IF(Results!$D$11=0,0,(SUMIF('Current trees'!$D$2:$D$501,D365,'Current trees'!$F$2:$F$501)+SUMIF('Planting plan'!$F$2:$F$201,D365,'Planting plan'!$H$2:$H$201))/Results!$D$11))</f>
        <v/>
      </c>
      <c r="J365" s="10" t="str">
        <f aca="false">IF(A365="","",IF(Results!$C$11=0,0,SUMIF('Current trees'!$C$2:$C$501,C365,'Current trees'!$B$2:$B$501)/Results!$C$11))</f>
        <v/>
      </c>
      <c r="K365" s="10" t="str">
        <f aca="false">IF(OR(A365="",D365="not in list"),"",IF(Results!$C$11=0,0,SUMIF('Current trees'!$D$2:$D$501,D365,'Current trees'!$B$2:$B$501)/Results!$C$11))</f>
        <v/>
      </c>
      <c r="L365" s="9" t="str">
        <f aca="false">IF(AND(A365="",B365=""),"",IF(A365="","Species name missing: these trees are not counted",IF(A365&lt;&gt;TRIM(A365),"Extra spaces in the species name: remove them",IF(OR(B365="",AND(B365&lt;&gt;"",IFERROR(OR(NOT(ISNUMBER(B365)),B365&lt;0,B365&lt;&gt;INT(B365)),TRUE()))),"Number of trees must be a whole number, 0 or more",IF(D365="not in list","Genus not in 'Genus–family list': add it",IF(COUNTIF($A$2:$A$501,A365)&gt;1,"Species listed more than once: combine the rows",IF(N(F365)&lt;0,"More trees removed than exist: check the planting plan","")))))))</f>
        <v/>
      </c>
    </row>
    <row r="366" customFormat="false" ht="15" hidden="false" customHeight="true" outlineLevel="0" collapsed="false">
      <c r="A366" s="7"/>
      <c r="B366" s="8"/>
      <c r="C366" s="9" t="str">
        <f aca="false">IF(A366="","",IFERROR(LEFT(TRIM(A366),FIND(" ",TRIM(A366))-1),TRIM(A366)))</f>
        <v/>
      </c>
      <c r="D366" s="9" t="str">
        <f aca="false">IF(A366="","",IFERROR(VLOOKUP(C366,'Genus–family list'!$A$2:$B$400,2,FALSE()),"not in list"))</f>
        <v/>
      </c>
      <c r="E366" s="10" t="str">
        <f aca="false">IF(A366="","",IF(Results!$C$11=0,0,B366/Results!$C$11))</f>
        <v/>
      </c>
      <c r="F366" s="11" t="str">
        <f aca="false">IF(A366="","",B366+SUMIF('Planting plan'!$A$2:$A$201,A366,'Planting plan'!$B$2:$B$201)-SUMIF('Planting plan'!$A$2:$A$201,A366,'Planting plan'!$C$2:$C$201))</f>
        <v/>
      </c>
      <c r="G366" s="10" t="str">
        <f aca="false">IF(A366="","",IF(Results!$D$11=0,0,F366/Results!$D$11))</f>
        <v/>
      </c>
      <c r="H366" s="10" t="str">
        <f aca="false">IF(A366="","",IF(Results!$D$11=0,0,(SUMIF('Current trees'!$C$2:$C$501,C366,'Current trees'!$F$2:$F$501)+SUMIF('Planting plan'!$E$2:$E$201,C366,'Planting plan'!$H$2:$H$201))/Results!$D$11))</f>
        <v/>
      </c>
      <c r="I366" s="10" t="str">
        <f aca="false">IF(OR(A366="",D366="not in list"),"",IF(Results!$D$11=0,0,(SUMIF('Current trees'!$D$2:$D$501,D366,'Current trees'!$F$2:$F$501)+SUMIF('Planting plan'!$F$2:$F$201,D366,'Planting plan'!$H$2:$H$201))/Results!$D$11))</f>
        <v/>
      </c>
      <c r="J366" s="10" t="str">
        <f aca="false">IF(A366="","",IF(Results!$C$11=0,0,SUMIF('Current trees'!$C$2:$C$501,C366,'Current trees'!$B$2:$B$501)/Results!$C$11))</f>
        <v/>
      </c>
      <c r="K366" s="10" t="str">
        <f aca="false">IF(OR(A366="",D366="not in list"),"",IF(Results!$C$11=0,0,SUMIF('Current trees'!$D$2:$D$501,D366,'Current trees'!$B$2:$B$501)/Results!$C$11))</f>
        <v/>
      </c>
      <c r="L366" s="9" t="str">
        <f aca="false">IF(AND(A366="",B366=""),"",IF(A366="","Species name missing: these trees are not counted",IF(A366&lt;&gt;TRIM(A366),"Extra spaces in the species name: remove them",IF(OR(B366="",AND(B366&lt;&gt;"",IFERROR(OR(NOT(ISNUMBER(B366)),B366&lt;0,B366&lt;&gt;INT(B366)),TRUE()))),"Number of trees must be a whole number, 0 or more",IF(D366="not in list","Genus not in 'Genus–family list': add it",IF(COUNTIF($A$2:$A$501,A366)&gt;1,"Species listed more than once: combine the rows",IF(N(F366)&lt;0,"More trees removed than exist: check the planting plan","")))))))</f>
        <v/>
      </c>
    </row>
    <row r="367" customFormat="false" ht="15" hidden="false" customHeight="true" outlineLevel="0" collapsed="false">
      <c r="A367" s="7"/>
      <c r="B367" s="8"/>
      <c r="C367" s="9" t="str">
        <f aca="false">IF(A367="","",IFERROR(LEFT(TRIM(A367),FIND(" ",TRIM(A367))-1),TRIM(A367)))</f>
        <v/>
      </c>
      <c r="D367" s="9" t="str">
        <f aca="false">IF(A367="","",IFERROR(VLOOKUP(C367,'Genus–family list'!$A$2:$B$400,2,FALSE()),"not in list"))</f>
        <v/>
      </c>
      <c r="E367" s="10" t="str">
        <f aca="false">IF(A367="","",IF(Results!$C$11=0,0,B367/Results!$C$11))</f>
        <v/>
      </c>
      <c r="F367" s="11" t="str">
        <f aca="false">IF(A367="","",B367+SUMIF('Planting plan'!$A$2:$A$201,A367,'Planting plan'!$B$2:$B$201)-SUMIF('Planting plan'!$A$2:$A$201,A367,'Planting plan'!$C$2:$C$201))</f>
        <v/>
      </c>
      <c r="G367" s="10" t="str">
        <f aca="false">IF(A367="","",IF(Results!$D$11=0,0,F367/Results!$D$11))</f>
        <v/>
      </c>
      <c r="H367" s="10" t="str">
        <f aca="false">IF(A367="","",IF(Results!$D$11=0,0,(SUMIF('Current trees'!$C$2:$C$501,C367,'Current trees'!$F$2:$F$501)+SUMIF('Planting plan'!$E$2:$E$201,C367,'Planting plan'!$H$2:$H$201))/Results!$D$11))</f>
        <v/>
      </c>
      <c r="I367" s="10" t="str">
        <f aca="false">IF(OR(A367="",D367="not in list"),"",IF(Results!$D$11=0,0,(SUMIF('Current trees'!$D$2:$D$501,D367,'Current trees'!$F$2:$F$501)+SUMIF('Planting plan'!$F$2:$F$201,D367,'Planting plan'!$H$2:$H$201))/Results!$D$11))</f>
        <v/>
      </c>
      <c r="J367" s="10" t="str">
        <f aca="false">IF(A367="","",IF(Results!$C$11=0,0,SUMIF('Current trees'!$C$2:$C$501,C367,'Current trees'!$B$2:$B$501)/Results!$C$11))</f>
        <v/>
      </c>
      <c r="K367" s="10" t="str">
        <f aca="false">IF(OR(A367="",D367="not in list"),"",IF(Results!$C$11=0,0,SUMIF('Current trees'!$D$2:$D$501,D367,'Current trees'!$B$2:$B$501)/Results!$C$11))</f>
        <v/>
      </c>
      <c r="L367" s="9" t="str">
        <f aca="false">IF(AND(A367="",B367=""),"",IF(A367="","Species name missing: these trees are not counted",IF(A367&lt;&gt;TRIM(A367),"Extra spaces in the species name: remove them",IF(OR(B367="",AND(B367&lt;&gt;"",IFERROR(OR(NOT(ISNUMBER(B367)),B367&lt;0,B367&lt;&gt;INT(B367)),TRUE()))),"Number of trees must be a whole number, 0 or more",IF(D367="not in list","Genus not in 'Genus–family list': add it",IF(COUNTIF($A$2:$A$501,A367)&gt;1,"Species listed more than once: combine the rows",IF(N(F367)&lt;0,"More trees removed than exist: check the planting plan","")))))))</f>
        <v/>
      </c>
    </row>
    <row r="368" customFormat="false" ht="15" hidden="false" customHeight="true" outlineLevel="0" collapsed="false">
      <c r="A368" s="7"/>
      <c r="B368" s="8"/>
      <c r="C368" s="9" t="str">
        <f aca="false">IF(A368="","",IFERROR(LEFT(TRIM(A368),FIND(" ",TRIM(A368))-1),TRIM(A368)))</f>
        <v/>
      </c>
      <c r="D368" s="9" t="str">
        <f aca="false">IF(A368="","",IFERROR(VLOOKUP(C368,'Genus–family list'!$A$2:$B$400,2,FALSE()),"not in list"))</f>
        <v/>
      </c>
      <c r="E368" s="10" t="str">
        <f aca="false">IF(A368="","",IF(Results!$C$11=0,0,B368/Results!$C$11))</f>
        <v/>
      </c>
      <c r="F368" s="11" t="str">
        <f aca="false">IF(A368="","",B368+SUMIF('Planting plan'!$A$2:$A$201,A368,'Planting plan'!$B$2:$B$201)-SUMIF('Planting plan'!$A$2:$A$201,A368,'Planting plan'!$C$2:$C$201))</f>
        <v/>
      </c>
      <c r="G368" s="10" t="str">
        <f aca="false">IF(A368="","",IF(Results!$D$11=0,0,F368/Results!$D$11))</f>
        <v/>
      </c>
      <c r="H368" s="10" t="str">
        <f aca="false">IF(A368="","",IF(Results!$D$11=0,0,(SUMIF('Current trees'!$C$2:$C$501,C368,'Current trees'!$F$2:$F$501)+SUMIF('Planting plan'!$E$2:$E$201,C368,'Planting plan'!$H$2:$H$201))/Results!$D$11))</f>
        <v/>
      </c>
      <c r="I368" s="10" t="str">
        <f aca="false">IF(OR(A368="",D368="not in list"),"",IF(Results!$D$11=0,0,(SUMIF('Current trees'!$D$2:$D$501,D368,'Current trees'!$F$2:$F$501)+SUMIF('Planting plan'!$F$2:$F$201,D368,'Planting plan'!$H$2:$H$201))/Results!$D$11))</f>
        <v/>
      </c>
      <c r="J368" s="10" t="str">
        <f aca="false">IF(A368="","",IF(Results!$C$11=0,0,SUMIF('Current trees'!$C$2:$C$501,C368,'Current trees'!$B$2:$B$501)/Results!$C$11))</f>
        <v/>
      </c>
      <c r="K368" s="10" t="str">
        <f aca="false">IF(OR(A368="",D368="not in list"),"",IF(Results!$C$11=0,0,SUMIF('Current trees'!$D$2:$D$501,D368,'Current trees'!$B$2:$B$501)/Results!$C$11))</f>
        <v/>
      </c>
      <c r="L368" s="9" t="str">
        <f aca="false">IF(AND(A368="",B368=""),"",IF(A368="","Species name missing: these trees are not counted",IF(A368&lt;&gt;TRIM(A368),"Extra spaces in the species name: remove them",IF(OR(B368="",AND(B368&lt;&gt;"",IFERROR(OR(NOT(ISNUMBER(B368)),B368&lt;0,B368&lt;&gt;INT(B368)),TRUE()))),"Number of trees must be a whole number, 0 or more",IF(D368="not in list","Genus not in 'Genus–family list': add it",IF(COUNTIF($A$2:$A$501,A368)&gt;1,"Species listed more than once: combine the rows",IF(N(F368)&lt;0,"More trees removed than exist: check the planting plan","")))))))</f>
        <v/>
      </c>
    </row>
    <row r="369" customFormat="false" ht="15" hidden="false" customHeight="true" outlineLevel="0" collapsed="false">
      <c r="A369" s="7"/>
      <c r="B369" s="8"/>
      <c r="C369" s="9" t="str">
        <f aca="false">IF(A369="","",IFERROR(LEFT(TRIM(A369),FIND(" ",TRIM(A369))-1),TRIM(A369)))</f>
        <v/>
      </c>
      <c r="D369" s="9" t="str">
        <f aca="false">IF(A369="","",IFERROR(VLOOKUP(C369,'Genus–family list'!$A$2:$B$400,2,FALSE()),"not in list"))</f>
        <v/>
      </c>
      <c r="E369" s="10" t="str">
        <f aca="false">IF(A369="","",IF(Results!$C$11=0,0,B369/Results!$C$11))</f>
        <v/>
      </c>
      <c r="F369" s="11" t="str">
        <f aca="false">IF(A369="","",B369+SUMIF('Planting plan'!$A$2:$A$201,A369,'Planting plan'!$B$2:$B$201)-SUMIF('Planting plan'!$A$2:$A$201,A369,'Planting plan'!$C$2:$C$201))</f>
        <v/>
      </c>
      <c r="G369" s="10" t="str">
        <f aca="false">IF(A369="","",IF(Results!$D$11=0,0,F369/Results!$D$11))</f>
        <v/>
      </c>
      <c r="H369" s="10" t="str">
        <f aca="false">IF(A369="","",IF(Results!$D$11=0,0,(SUMIF('Current trees'!$C$2:$C$501,C369,'Current trees'!$F$2:$F$501)+SUMIF('Planting plan'!$E$2:$E$201,C369,'Planting plan'!$H$2:$H$201))/Results!$D$11))</f>
        <v/>
      </c>
      <c r="I369" s="10" t="str">
        <f aca="false">IF(OR(A369="",D369="not in list"),"",IF(Results!$D$11=0,0,(SUMIF('Current trees'!$D$2:$D$501,D369,'Current trees'!$F$2:$F$501)+SUMIF('Planting plan'!$F$2:$F$201,D369,'Planting plan'!$H$2:$H$201))/Results!$D$11))</f>
        <v/>
      </c>
      <c r="J369" s="10" t="str">
        <f aca="false">IF(A369="","",IF(Results!$C$11=0,0,SUMIF('Current trees'!$C$2:$C$501,C369,'Current trees'!$B$2:$B$501)/Results!$C$11))</f>
        <v/>
      </c>
      <c r="K369" s="10" t="str">
        <f aca="false">IF(OR(A369="",D369="not in list"),"",IF(Results!$C$11=0,0,SUMIF('Current trees'!$D$2:$D$501,D369,'Current trees'!$B$2:$B$501)/Results!$C$11))</f>
        <v/>
      </c>
      <c r="L369" s="9" t="str">
        <f aca="false">IF(AND(A369="",B369=""),"",IF(A369="","Species name missing: these trees are not counted",IF(A369&lt;&gt;TRIM(A369),"Extra spaces in the species name: remove them",IF(OR(B369="",AND(B369&lt;&gt;"",IFERROR(OR(NOT(ISNUMBER(B369)),B369&lt;0,B369&lt;&gt;INT(B369)),TRUE()))),"Number of trees must be a whole number, 0 or more",IF(D369="not in list","Genus not in 'Genus–family list': add it",IF(COUNTIF($A$2:$A$501,A369)&gt;1,"Species listed more than once: combine the rows",IF(N(F369)&lt;0,"More trees removed than exist: check the planting plan","")))))))</f>
        <v/>
      </c>
    </row>
    <row r="370" customFormat="false" ht="15" hidden="false" customHeight="true" outlineLevel="0" collapsed="false">
      <c r="A370" s="7"/>
      <c r="B370" s="8"/>
      <c r="C370" s="9" t="str">
        <f aca="false">IF(A370="","",IFERROR(LEFT(TRIM(A370),FIND(" ",TRIM(A370))-1),TRIM(A370)))</f>
        <v/>
      </c>
      <c r="D370" s="9" t="str">
        <f aca="false">IF(A370="","",IFERROR(VLOOKUP(C370,'Genus–family list'!$A$2:$B$400,2,FALSE()),"not in list"))</f>
        <v/>
      </c>
      <c r="E370" s="10" t="str">
        <f aca="false">IF(A370="","",IF(Results!$C$11=0,0,B370/Results!$C$11))</f>
        <v/>
      </c>
      <c r="F370" s="11" t="str">
        <f aca="false">IF(A370="","",B370+SUMIF('Planting plan'!$A$2:$A$201,A370,'Planting plan'!$B$2:$B$201)-SUMIF('Planting plan'!$A$2:$A$201,A370,'Planting plan'!$C$2:$C$201))</f>
        <v/>
      </c>
      <c r="G370" s="10" t="str">
        <f aca="false">IF(A370="","",IF(Results!$D$11=0,0,F370/Results!$D$11))</f>
        <v/>
      </c>
      <c r="H370" s="10" t="str">
        <f aca="false">IF(A370="","",IF(Results!$D$11=0,0,(SUMIF('Current trees'!$C$2:$C$501,C370,'Current trees'!$F$2:$F$501)+SUMIF('Planting plan'!$E$2:$E$201,C370,'Planting plan'!$H$2:$H$201))/Results!$D$11))</f>
        <v/>
      </c>
      <c r="I370" s="10" t="str">
        <f aca="false">IF(OR(A370="",D370="not in list"),"",IF(Results!$D$11=0,0,(SUMIF('Current trees'!$D$2:$D$501,D370,'Current trees'!$F$2:$F$501)+SUMIF('Planting plan'!$F$2:$F$201,D370,'Planting plan'!$H$2:$H$201))/Results!$D$11))</f>
        <v/>
      </c>
      <c r="J370" s="10" t="str">
        <f aca="false">IF(A370="","",IF(Results!$C$11=0,0,SUMIF('Current trees'!$C$2:$C$501,C370,'Current trees'!$B$2:$B$501)/Results!$C$11))</f>
        <v/>
      </c>
      <c r="K370" s="10" t="str">
        <f aca="false">IF(OR(A370="",D370="not in list"),"",IF(Results!$C$11=0,0,SUMIF('Current trees'!$D$2:$D$501,D370,'Current trees'!$B$2:$B$501)/Results!$C$11))</f>
        <v/>
      </c>
      <c r="L370" s="9" t="str">
        <f aca="false">IF(AND(A370="",B370=""),"",IF(A370="","Species name missing: these trees are not counted",IF(A370&lt;&gt;TRIM(A370),"Extra spaces in the species name: remove them",IF(OR(B370="",AND(B370&lt;&gt;"",IFERROR(OR(NOT(ISNUMBER(B370)),B370&lt;0,B370&lt;&gt;INT(B370)),TRUE()))),"Number of trees must be a whole number, 0 or more",IF(D370="not in list","Genus not in 'Genus–family list': add it",IF(COUNTIF($A$2:$A$501,A370)&gt;1,"Species listed more than once: combine the rows",IF(N(F370)&lt;0,"More trees removed than exist: check the planting plan","")))))))</f>
        <v/>
      </c>
    </row>
    <row r="371" customFormat="false" ht="15" hidden="false" customHeight="true" outlineLevel="0" collapsed="false">
      <c r="A371" s="7"/>
      <c r="B371" s="8"/>
      <c r="C371" s="9" t="str">
        <f aca="false">IF(A371="","",IFERROR(LEFT(TRIM(A371),FIND(" ",TRIM(A371))-1),TRIM(A371)))</f>
        <v/>
      </c>
      <c r="D371" s="9" t="str">
        <f aca="false">IF(A371="","",IFERROR(VLOOKUP(C371,'Genus–family list'!$A$2:$B$400,2,FALSE()),"not in list"))</f>
        <v/>
      </c>
      <c r="E371" s="10" t="str">
        <f aca="false">IF(A371="","",IF(Results!$C$11=0,0,B371/Results!$C$11))</f>
        <v/>
      </c>
      <c r="F371" s="11" t="str">
        <f aca="false">IF(A371="","",B371+SUMIF('Planting plan'!$A$2:$A$201,A371,'Planting plan'!$B$2:$B$201)-SUMIF('Planting plan'!$A$2:$A$201,A371,'Planting plan'!$C$2:$C$201))</f>
        <v/>
      </c>
      <c r="G371" s="10" t="str">
        <f aca="false">IF(A371="","",IF(Results!$D$11=0,0,F371/Results!$D$11))</f>
        <v/>
      </c>
      <c r="H371" s="10" t="str">
        <f aca="false">IF(A371="","",IF(Results!$D$11=0,0,(SUMIF('Current trees'!$C$2:$C$501,C371,'Current trees'!$F$2:$F$501)+SUMIF('Planting plan'!$E$2:$E$201,C371,'Planting plan'!$H$2:$H$201))/Results!$D$11))</f>
        <v/>
      </c>
      <c r="I371" s="10" t="str">
        <f aca="false">IF(OR(A371="",D371="not in list"),"",IF(Results!$D$11=0,0,(SUMIF('Current trees'!$D$2:$D$501,D371,'Current trees'!$F$2:$F$501)+SUMIF('Planting plan'!$F$2:$F$201,D371,'Planting plan'!$H$2:$H$201))/Results!$D$11))</f>
        <v/>
      </c>
      <c r="J371" s="10" t="str">
        <f aca="false">IF(A371="","",IF(Results!$C$11=0,0,SUMIF('Current trees'!$C$2:$C$501,C371,'Current trees'!$B$2:$B$501)/Results!$C$11))</f>
        <v/>
      </c>
      <c r="K371" s="10" t="str">
        <f aca="false">IF(OR(A371="",D371="not in list"),"",IF(Results!$C$11=0,0,SUMIF('Current trees'!$D$2:$D$501,D371,'Current trees'!$B$2:$B$501)/Results!$C$11))</f>
        <v/>
      </c>
      <c r="L371" s="9" t="str">
        <f aca="false">IF(AND(A371="",B371=""),"",IF(A371="","Species name missing: these trees are not counted",IF(A371&lt;&gt;TRIM(A371),"Extra spaces in the species name: remove them",IF(OR(B371="",AND(B371&lt;&gt;"",IFERROR(OR(NOT(ISNUMBER(B371)),B371&lt;0,B371&lt;&gt;INT(B371)),TRUE()))),"Number of trees must be a whole number, 0 or more",IF(D371="not in list","Genus not in 'Genus–family list': add it",IF(COUNTIF($A$2:$A$501,A371)&gt;1,"Species listed more than once: combine the rows",IF(N(F371)&lt;0,"More trees removed than exist: check the planting plan","")))))))</f>
        <v/>
      </c>
    </row>
    <row r="372" customFormat="false" ht="15" hidden="false" customHeight="true" outlineLevel="0" collapsed="false">
      <c r="A372" s="7"/>
      <c r="B372" s="8"/>
      <c r="C372" s="9" t="str">
        <f aca="false">IF(A372="","",IFERROR(LEFT(TRIM(A372),FIND(" ",TRIM(A372))-1),TRIM(A372)))</f>
        <v/>
      </c>
      <c r="D372" s="9" t="str">
        <f aca="false">IF(A372="","",IFERROR(VLOOKUP(C372,'Genus–family list'!$A$2:$B$400,2,FALSE()),"not in list"))</f>
        <v/>
      </c>
      <c r="E372" s="10" t="str">
        <f aca="false">IF(A372="","",IF(Results!$C$11=0,0,B372/Results!$C$11))</f>
        <v/>
      </c>
      <c r="F372" s="11" t="str">
        <f aca="false">IF(A372="","",B372+SUMIF('Planting plan'!$A$2:$A$201,A372,'Planting plan'!$B$2:$B$201)-SUMIF('Planting plan'!$A$2:$A$201,A372,'Planting plan'!$C$2:$C$201))</f>
        <v/>
      </c>
      <c r="G372" s="10" t="str">
        <f aca="false">IF(A372="","",IF(Results!$D$11=0,0,F372/Results!$D$11))</f>
        <v/>
      </c>
      <c r="H372" s="10" t="str">
        <f aca="false">IF(A372="","",IF(Results!$D$11=0,0,(SUMIF('Current trees'!$C$2:$C$501,C372,'Current trees'!$F$2:$F$501)+SUMIF('Planting plan'!$E$2:$E$201,C372,'Planting plan'!$H$2:$H$201))/Results!$D$11))</f>
        <v/>
      </c>
      <c r="I372" s="10" t="str">
        <f aca="false">IF(OR(A372="",D372="not in list"),"",IF(Results!$D$11=0,0,(SUMIF('Current trees'!$D$2:$D$501,D372,'Current trees'!$F$2:$F$501)+SUMIF('Planting plan'!$F$2:$F$201,D372,'Planting plan'!$H$2:$H$201))/Results!$D$11))</f>
        <v/>
      </c>
      <c r="J372" s="10" t="str">
        <f aca="false">IF(A372="","",IF(Results!$C$11=0,0,SUMIF('Current trees'!$C$2:$C$501,C372,'Current trees'!$B$2:$B$501)/Results!$C$11))</f>
        <v/>
      </c>
      <c r="K372" s="10" t="str">
        <f aca="false">IF(OR(A372="",D372="not in list"),"",IF(Results!$C$11=0,0,SUMIF('Current trees'!$D$2:$D$501,D372,'Current trees'!$B$2:$B$501)/Results!$C$11))</f>
        <v/>
      </c>
      <c r="L372" s="9" t="str">
        <f aca="false">IF(AND(A372="",B372=""),"",IF(A372="","Species name missing: these trees are not counted",IF(A372&lt;&gt;TRIM(A372),"Extra spaces in the species name: remove them",IF(OR(B372="",AND(B372&lt;&gt;"",IFERROR(OR(NOT(ISNUMBER(B372)),B372&lt;0,B372&lt;&gt;INT(B372)),TRUE()))),"Number of trees must be a whole number, 0 or more",IF(D372="not in list","Genus not in 'Genus–family list': add it",IF(COUNTIF($A$2:$A$501,A372)&gt;1,"Species listed more than once: combine the rows",IF(N(F372)&lt;0,"More trees removed than exist: check the planting plan","")))))))</f>
        <v/>
      </c>
    </row>
    <row r="373" customFormat="false" ht="15" hidden="false" customHeight="true" outlineLevel="0" collapsed="false">
      <c r="A373" s="7"/>
      <c r="B373" s="8"/>
      <c r="C373" s="9" t="str">
        <f aca="false">IF(A373="","",IFERROR(LEFT(TRIM(A373),FIND(" ",TRIM(A373))-1),TRIM(A373)))</f>
        <v/>
      </c>
      <c r="D373" s="9" t="str">
        <f aca="false">IF(A373="","",IFERROR(VLOOKUP(C373,'Genus–family list'!$A$2:$B$400,2,FALSE()),"not in list"))</f>
        <v/>
      </c>
      <c r="E373" s="10" t="str">
        <f aca="false">IF(A373="","",IF(Results!$C$11=0,0,B373/Results!$C$11))</f>
        <v/>
      </c>
      <c r="F373" s="11" t="str">
        <f aca="false">IF(A373="","",B373+SUMIF('Planting plan'!$A$2:$A$201,A373,'Planting plan'!$B$2:$B$201)-SUMIF('Planting plan'!$A$2:$A$201,A373,'Planting plan'!$C$2:$C$201))</f>
        <v/>
      </c>
      <c r="G373" s="10" t="str">
        <f aca="false">IF(A373="","",IF(Results!$D$11=0,0,F373/Results!$D$11))</f>
        <v/>
      </c>
      <c r="H373" s="10" t="str">
        <f aca="false">IF(A373="","",IF(Results!$D$11=0,0,(SUMIF('Current trees'!$C$2:$C$501,C373,'Current trees'!$F$2:$F$501)+SUMIF('Planting plan'!$E$2:$E$201,C373,'Planting plan'!$H$2:$H$201))/Results!$D$11))</f>
        <v/>
      </c>
      <c r="I373" s="10" t="str">
        <f aca="false">IF(OR(A373="",D373="not in list"),"",IF(Results!$D$11=0,0,(SUMIF('Current trees'!$D$2:$D$501,D373,'Current trees'!$F$2:$F$501)+SUMIF('Planting plan'!$F$2:$F$201,D373,'Planting plan'!$H$2:$H$201))/Results!$D$11))</f>
        <v/>
      </c>
      <c r="J373" s="10" t="str">
        <f aca="false">IF(A373="","",IF(Results!$C$11=0,0,SUMIF('Current trees'!$C$2:$C$501,C373,'Current trees'!$B$2:$B$501)/Results!$C$11))</f>
        <v/>
      </c>
      <c r="K373" s="10" t="str">
        <f aca="false">IF(OR(A373="",D373="not in list"),"",IF(Results!$C$11=0,0,SUMIF('Current trees'!$D$2:$D$501,D373,'Current trees'!$B$2:$B$501)/Results!$C$11))</f>
        <v/>
      </c>
      <c r="L373" s="9" t="str">
        <f aca="false">IF(AND(A373="",B373=""),"",IF(A373="","Species name missing: these trees are not counted",IF(A373&lt;&gt;TRIM(A373),"Extra spaces in the species name: remove them",IF(OR(B373="",AND(B373&lt;&gt;"",IFERROR(OR(NOT(ISNUMBER(B373)),B373&lt;0,B373&lt;&gt;INT(B373)),TRUE()))),"Number of trees must be a whole number, 0 or more",IF(D373="not in list","Genus not in 'Genus–family list': add it",IF(COUNTIF($A$2:$A$501,A373)&gt;1,"Species listed more than once: combine the rows",IF(N(F373)&lt;0,"More trees removed than exist: check the planting plan","")))))))</f>
        <v/>
      </c>
    </row>
    <row r="374" customFormat="false" ht="15" hidden="false" customHeight="true" outlineLevel="0" collapsed="false">
      <c r="A374" s="7"/>
      <c r="B374" s="8"/>
      <c r="C374" s="9" t="str">
        <f aca="false">IF(A374="","",IFERROR(LEFT(TRIM(A374),FIND(" ",TRIM(A374))-1),TRIM(A374)))</f>
        <v/>
      </c>
      <c r="D374" s="9" t="str">
        <f aca="false">IF(A374="","",IFERROR(VLOOKUP(C374,'Genus–family list'!$A$2:$B$400,2,FALSE()),"not in list"))</f>
        <v/>
      </c>
      <c r="E374" s="10" t="str">
        <f aca="false">IF(A374="","",IF(Results!$C$11=0,0,B374/Results!$C$11))</f>
        <v/>
      </c>
      <c r="F374" s="11" t="str">
        <f aca="false">IF(A374="","",B374+SUMIF('Planting plan'!$A$2:$A$201,A374,'Planting plan'!$B$2:$B$201)-SUMIF('Planting plan'!$A$2:$A$201,A374,'Planting plan'!$C$2:$C$201))</f>
        <v/>
      </c>
      <c r="G374" s="10" t="str">
        <f aca="false">IF(A374="","",IF(Results!$D$11=0,0,F374/Results!$D$11))</f>
        <v/>
      </c>
      <c r="H374" s="10" t="str">
        <f aca="false">IF(A374="","",IF(Results!$D$11=0,0,(SUMIF('Current trees'!$C$2:$C$501,C374,'Current trees'!$F$2:$F$501)+SUMIF('Planting plan'!$E$2:$E$201,C374,'Planting plan'!$H$2:$H$201))/Results!$D$11))</f>
        <v/>
      </c>
      <c r="I374" s="10" t="str">
        <f aca="false">IF(OR(A374="",D374="not in list"),"",IF(Results!$D$11=0,0,(SUMIF('Current trees'!$D$2:$D$501,D374,'Current trees'!$F$2:$F$501)+SUMIF('Planting plan'!$F$2:$F$201,D374,'Planting plan'!$H$2:$H$201))/Results!$D$11))</f>
        <v/>
      </c>
      <c r="J374" s="10" t="str">
        <f aca="false">IF(A374="","",IF(Results!$C$11=0,0,SUMIF('Current trees'!$C$2:$C$501,C374,'Current trees'!$B$2:$B$501)/Results!$C$11))</f>
        <v/>
      </c>
      <c r="K374" s="10" t="str">
        <f aca="false">IF(OR(A374="",D374="not in list"),"",IF(Results!$C$11=0,0,SUMIF('Current trees'!$D$2:$D$501,D374,'Current trees'!$B$2:$B$501)/Results!$C$11))</f>
        <v/>
      </c>
      <c r="L374" s="9" t="str">
        <f aca="false">IF(AND(A374="",B374=""),"",IF(A374="","Species name missing: these trees are not counted",IF(A374&lt;&gt;TRIM(A374),"Extra spaces in the species name: remove them",IF(OR(B374="",AND(B374&lt;&gt;"",IFERROR(OR(NOT(ISNUMBER(B374)),B374&lt;0,B374&lt;&gt;INT(B374)),TRUE()))),"Number of trees must be a whole number, 0 or more",IF(D374="not in list","Genus not in 'Genus–family list': add it",IF(COUNTIF($A$2:$A$501,A374)&gt;1,"Species listed more than once: combine the rows",IF(N(F374)&lt;0,"More trees removed than exist: check the planting plan","")))))))</f>
        <v/>
      </c>
    </row>
    <row r="375" customFormat="false" ht="15" hidden="false" customHeight="true" outlineLevel="0" collapsed="false">
      <c r="A375" s="7"/>
      <c r="B375" s="8"/>
      <c r="C375" s="9" t="str">
        <f aca="false">IF(A375="","",IFERROR(LEFT(TRIM(A375),FIND(" ",TRIM(A375))-1),TRIM(A375)))</f>
        <v/>
      </c>
      <c r="D375" s="9" t="str">
        <f aca="false">IF(A375="","",IFERROR(VLOOKUP(C375,'Genus–family list'!$A$2:$B$400,2,FALSE()),"not in list"))</f>
        <v/>
      </c>
      <c r="E375" s="10" t="str">
        <f aca="false">IF(A375="","",IF(Results!$C$11=0,0,B375/Results!$C$11))</f>
        <v/>
      </c>
      <c r="F375" s="11" t="str">
        <f aca="false">IF(A375="","",B375+SUMIF('Planting plan'!$A$2:$A$201,A375,'Planting plan'!$B$2:$B$201)-SUMIF('Planting plan'!$A$2:$A$201,A375,'Planting plan'!$C$2:$C$201))</f>
        <v/>
      </c>
      <c r="G375" s="10" t="str">
        <f aca="false">IF(A375="","",IF(Results!$D$11=0,0,F375/Results!$D$11))</f>
        <v/>
      </c>
      <c r="H375" s="10" t="str">
        <f aca="false">IF(A375="","",IF(Results!$D$11=0,0,(SUMIF('Current trees'!$C$2:$C$501,C375,'Current trees'!$F$2:$F$501)+SUMIF('Planting plan'!$E$2:$E$201,C375,'Planting plan'!$H$2:$H$201))/Results!$D$11))</f>
        <v/>
      </c>
      <c r="I375" s="10" t="str">
        <f aca="false">IF(OR(A375="",D375="not in list"),"",IF(Results!$D$11=0,0,(SUMIF('Current trees'!$D$2:$D$501,D375,'Current trees'!$F$2:$F$501)+SUMIF('Planting plan'!$F$2:$F$201,D375,'Planting plan'!$H$2:$H$201))/Results!$D$11))</f>
        <v/>
      </c>
      <c r="J375" s="10" t="str">
        <f aca="false">IF(A375="","",IF(Results!$C$11=0,0,SUMIF('Current trees'!$C$2:$C$501,C375,'Current trees'!$B$2:$B$501)/Results!$C$11))</f>
        <v/>
      </c>
      <c r="K375" s="10" t="str">
        <f aca="false">IF(OR(A375="",D375="not in list"),"",IF(Results!$C$11=0,0,SUMIF('Current trees'!$D$2:$D$501,D375,'Current trees'!$B$2:$B$501)/Results!$C$11))</f>
        <v/>
      </c>
      <c r="L375" s="9" t="str">
        <f aca="false">IF(AND(A375="",B375=""),"",IF(A375="","Species name missing: these trees are not counted",IF(A375&lt;&gt;TRIM(A375),"Extra spaces in the species name: remove them",IF(OR(B375="",AND(B375&lt;&gt;"",IFERROR(OR(NOT(ISNUMBER(B375)),B375&lt;0,B375&lt;&gt;INT(B375)),TRUE()))),"Number of trees must be a whole number, 0 or more",IF(D375="not in list","Genus not in 'Genus–family list': add it",IF(COUNTIF($A$2:$A$501,A375)&gt;1,"Species listed more than once: combine the rows",IF(N(F375)&lt;0,"More trees removed than exist: check the planting plan","")))))))</f>
        <v/>
      </c>
    </row>
    <row r="376" customFormat="false" ht="15" hidden="false" customHeight="true" outlineLevel="0" collapsed="false">
      <c r="A376" s="7"/>
      <c r="B376" s="8"/>
      <c r="C376" s="9" t="str">
        <f aca="false">IF(A376="","",IFERROR(LEFT(TRIM(A376),FIND(" ",TRIM(A376))-1),TRIM(A376)))</f>
        <v/>
      </c>
      <c r="D376" s="9" t="str">
        <f aca="false">IF(A376="","",IFERROR(VLOOKUP(C376,'Genus–family list'!$A$2:$B$400,2,FALSE()),"not in list"))</f>
        <v/>
      </c>
      <c r="E376" s="10" t="str">
        <f aca="false">IF(A376="","",IF(Results!$C$11=0,0,B376/Results!$C$11))</f>
        <v/>
      </c>
      <c r="F376" s="11" t="str">
        <f aca="false">IF(A376="","",B376+SUMIF('Planting plan'!$A$2:$A$201,A376,'Planting plan'!$B$2:$B$201)-SUMIF('Planting plan'!$A$2:$A$201,A376,'Planting plan'!$C$2:$C$201))</f>
        <v/>
      </c>
      <c r="G376" s="10" t="str">
        <f aca="false">IF(A376="","",IF(Results!$D$11=0,0,F376/Results!$D$11))</f>
        <v/>
      </c>
      <c r="H376" s="10" t="str">
        <f aca="false">IF(A376="","",IF(Results!$D$11=0,0,(SUMIF('Current trees'!$C$2:$C$501,C376,'Current trees'!$F$2:$F$501)+SUMIF('Planting plan'!$E$2:$E$201,C376,'Planting plan'!$H$2:$H$201))/Results!$D$11))</f>
        <v/>
      </c>
      <c r="I376" s="10" t="str">
        <f aca="false">IF(OR(A376="",D376="not in list"),"",IF(Results!$D$11=0,0,(SUMIF('Current trees'!$D$2:$D$501,D376,'Current trees'!$F$2:$F$501)+SUMIF('Planting plan'!$F$2:$F$201,D376,'Planting plan'!$H$2:$H$201))/Results!$D$11))</f>
        <v/>
      </c>
      <c r="J376" s="10" t="str">
        <f aca="false">IF(A376="","",IF(Results!$C$11=0,0,SUMIF('Current trees'!$C$2:$C$501,C376,'Current trees'!$B$2:$B$501)/Results!$C$11))</f>
        <v/>
      </c>
      <c r="K376" s="10" t="str">
        <f aca="false">IF(OR(A376="",D376="not in list"),"",IF(Results!$C$11=0,0,SUMIF('Current trees'!$D$2:$D$501,D376,'Current trees'!$B$2:$B$501)/Results!$C$11))</f>
        <v/>
      </c>
      <c r="L376" s="9" t="str">
        <f aca="false">IF(AND(A376="",B376=""),"",IF(A376="","Species name missing: these trees are not counted",IF(A376&lt;&gt;TRIM(A376),"Extra spaces in the species name: remove them",IF(OR(B376="",AND(B376&lt;&gt;"",IFERROR(OR(NOT(ISNUMBER(B376)),B376&lt;0,B376&lt;&gt;INT(B376)),TRUE()))),"Number of trees must be a whole number, 0 or more",IF(D376="not in list","Genus not in 'Genus–family list': add it",IF(COUNTIF($A$2:$A$501,A376)&gt;1,"Species listed more than once: combine the rows",IF(N(F376)&lt;0,"More trees removed than exist: check the planting plan","")))))))</f>
        <v/>
      </c>
    </row>
    <row r="377" customFormat="false" ht="15" hidden="false" customHeight="true" outlineLevel="0" collapsed="false">
      <c r="A377" s="7"/>
      <c r="B377" s="8"/>
      <c r="C377" s="9" t="str">
        <f aca="false">IF(A377="","",IFERROR(LEFT(TRIM(A377),FIND(" ",TRIM(A377))-1),TRIM(A377)))</f>
        <v/>
      </c>
      <c r="D377" s="9" t="str">
        <f aca="false">IF(A377="","",IFERROR(VLOOKUP(C377,'Genus–family list'!$A$2:$B$400,2,FALSE()),"not in list"))</f>
        <v/>
      </c>
      <c r="E377" s="10" t="str">
        <f aca="false">IF(A377="","",IF(Results!$C$11=0,0,B377/Results!$C$11))</f>
        <v/>
      </c>
      <c r="F377" s="11" t="str">
        <f aca="false">IF(A377="","",B377+SUMIF('Planting plan'!$A$2:$A$201,A377,'Planting plan'!$B$2:$B$201)-SUMIF('Planting plan'!$A$2:$A$201,A377,'Planting plan'!$C$2:$C$201))</f>
        <v/>
      </c>
      <c r="G377" s="10" t="str">
        <f aca="false">IF(A377="","",IF(Results!$D$11=0,0,F377/Results!$D$11))</f>
        <v/>
      </c>
      <c r="H377" s="10" t="str">
        <f aca="false">IF(A377="","",IF(Results!$D$11=0,0,(SUMIF('Current trees'!$C$2:$C$501,C377,'Current trees'!$F$2:$F$501)+SUMIF('Planting plan'!$E$2:$E$201,C377,'Planting plan'!$H$2:$H$201))/Results!$D$11))</f>
        <v/>
      </c>
      <c r="I377" s="10" t="str">
        <f aca="false">IF(OR(A377="",D377="not in list"),"",IF(Results!$D$11=0,0,(SUMIF('Current trees'!$D$2:$D$501,D377,'Current trees'!$F$2:$F$501)+SUMIF('Planting plan'!$F$2:$F$201,D377,'Planting plan'!$H$2:$H$201))/Results!$D$11))</f>
        <v/>
      </c>
      <c r="J377" s="10" t="str">
        <f aca="false">IF(A377="","",IF(Results!$C$11=0,0,SUMIF('Current trees'!$C$2:$C$501,C377,'Current trees'!$B$2:$B$501)/Results!$C$11))</f>
        <v/>
      </c>
      <c r="K377" s="10" t="str">
        <f aca="false">IF(OR(A377="",D377="not in list"),"",IF(Results!$C$11=0,0,SUMIF('Current trees'!$D$2:$D$501,D377,'Current trees'!$B$2:$B$501)/Results!$C$11))</f>
        <v/>
      </c>
      <c r="L377" s="9" t="str">
        <f aca="false">IF(AND(A377="",B377=""),"",IF(A377="","Species name missing: these trees are not counted",IF(A377&lt;&gt;TRIM(A377),"Extra spaces in the species name: remove them",IF(OR(B377="",AND(B377&lt;&gt;"",IFERROR(OR(NOT(ISNUMBER(B377)),B377&lt;0,B377&lt;&gt;INT(B377)),TRUE()))),"Number of trees must be a whole number, 0 or more",IF(D377="not in list","Genus not in 'Genus–family list': add it",IF(COUNTIF($A$2:$A$501,A377)&gt;1,"Species listed more than once: combine the rows",IF(N(F377)&lt;0,"More trees removed than exist: check the planting plan","")))))))</f>
        <v/>
      </c>
    </row>
    <row r="378" customFormat="false" ht="15" hidden="false" customHeight="true" outlineLevel="0" collapsed="false">
      <c r="A378" s="7"/>
      <c r="B378" s="8"/>
      <c r="C378" s="9" t="str">
        <f aca="false">IF(A378="","",IFERROR(LEFT(TRIM(A378),FIND(" ",TRIM(A378))-1),TRIM(A378)))</f>
        <v/>
      </c>
      <c r="D378" s="9" t="str">
        <f aca="false">IF(A378="","",IFERROR(VLOOKUP(C378,'Genus–family list'!$A$2:$B$400,2,FALSE()),"not in list"))</f>
        <v/>
      </c>
      <c r="E378" s="10" t="str">
        <f aca="false">IF(A378="","",IF(Results!$C$11=0,0,B378/Results!$C$11))</f>
        <v/>
      </c>
      <c r="F378" s="11" t="str">
        <f aca="false">IF(A378="","",B378+SUMIF('Planting plan'!$A$2:$A$201,A378,'Planting plan'!$B$2:$B$201)-SUMIF('Planting plan'!$A$2:$A$201,A378,'Planting plan'!$C$2:$C$201))</f>
        <v/>
      </c>
      <c r="G378" s="10" t="str">
        <f aca="false">IF(A378="","",IF(Results!$D$11=0,0,F378/Results!$D$11))</f>
        <v/>
      </c>
      <c r="H378" s="10" t="str">
        <f aca="false">IF(A378="","",IF(Results!$D$11=0,0,(SUMIF('Current trees'!$C$2:$C$501,C378,'Current trees'!$F$2:$F$501)+SUMIF('Planting plan'!$E$2:$E$201,C378,'Planting plan'!$H$2:$H$201))/Results!$D$11))</f>
        <v/>
      </c>
      <c r="I378" s="10" t="str">
        <f aca="false">IF(OR(A378="",D378="not in list"),"",IF(Results!$D$11=0,0,(SUMIF('Current trees'!$D$2:$D$501,D378,'Current trees'!$F$2:$F$501)+SUMIF('Planting plan'!$F$2:$F$201,D378,'Planting plan'!$H$2:$H$201))/Results!$D$11))</f>
        <v/>
      </c>
      <c r="J378" s="10" t="str">
        <f aca="false">IF(A378="","",IF(Results!$C$11=0,0,SUMIF('Current trees'!$C$2:$C$501,C378,'Current trees'!$B$2:$B$501)/Results!$C$11))</f>
        <v/>
      </c>
      <c r="K378" s="10" t="str">
        <f aca="false">IF(OR(A378="",D378="not in list"),"",IF(Results!$C$11=0,0,SUMIF('Current trees'!$D$2:$D$501,D378,'Current trees'!$B$2:$B$501)/Results!$C$11))</f>
        <v/>
      </c>
      <c r="L378" s="9" t="str">
        <f aca="false">IF(AND(A378="",B378=""),"",IF(A378="","Species name missing: these trees are not counted",IF(A378&lt;&gt;TRIM(A378),"Extra spaces in the species name: remove them",IF(OR(B378="",AND(B378&lt;&gt;"",IFERROR(OR(NOT(ISNUMBER(B378)),B378&lt;0,B378&lt;&gt;INT(B378)),TRUE()))),"Number of trees must be a whole number, 0 or more",IF(D378="not in list","Genus not in 'Genus–family list': add it",IF(COUNTIF($A$2:$A$501,A378)&gt;1,"Species listed more than once: combine the rows",IF(N(F378)&lt;0,"More trees removed than exist: check the planting plan","")))))))</f>
        <v/>
      </c>
    </row>
    <row r="379" customFormat="false" ht="15" hidden="false" customHeight="true" outlineLevel="0" collapsed="false">
      <c r="A379" s="7"/>
      <c r="B379" s="8"/>
      <c r="C379" s="9" t="str">
        <f aca="false">IF(A379="","",IFERROR(LEFT(TRIM(A379),FIND(" ",TRIM(A379))-1),TRIM(A379)))</f>
        <v/>
      </c>
      <c r="D379" s="9" t="str">
        <f aca="false">IF(A379="","",IFERROR(VLOOKUP(C379,'Genus–family list'!$A$2:$B$400,2,FALSE()),"not in list"))</f>
        <v/>
      </c>
      <c r="E379" s="10" t="str">
        <f aca="false">IF(A379="","",IF(Results!$C$11=0,0,B379/Results!$C$11))</f>
        <v/>
      </c>
      <c r="F379" s="11" t="str">
        <f aca="false">IF(A379="","",B379+SUMIF('Planting plan'!$A$2:$A$201,A379,'Planting plan'!$B$2:$B$201)-SUMIF('Planting plan'!$A$2:$A$201,A379,'Planting plan'!$C$2:$C$201))</f>
        <v/>
      </c>
      <c r="G379" s="10" t="str">
        <f aca="false">IF(A379="","",IF(Results!$D$11=0,0,F379/Results!$D$11))</f>
        <v/>
      </c>
      <c r="H379" s="10" t="str">
        <f aca="false">IF(A379="","",IF(Results!$D$11=0,0,(SUMIF('Current trees'!$C$2:$C$501,C379,'Current trees'!$F$2:$F$501)+SUMIF('Planting plan'!$E$2:$E$201,C379,'Planting plan'!$H$2:$H$201))/Results!$D$11))</f>
        <v/>
      </c>
      <c r="I379" s="10" t="str">
        <f aca="false">IF(OR(A379="",D379="not in list"),"",IF(Results!$D$11=0,0,(SUMIF('Current trees'!$D$2:$D$501,D379,'Current trees'!$F$2:$F$501)+SUMIF('Planting plan'!$F$2:$F$201,D379,'Planting plan'!$H$2:$H$201))/Results!$D$11))</f>
        <v/>
      </c>
      <c r="J379" s="10" t="str">
        <f aca="false">IF(A379="","",IF(Results!$C$11=0,0,SUMIF('Current trees'!$C$2:$C$501,C379,'Current trees'!$B$2:$B$501)/Results!$C$11))</f>
        <v/>
      </c>
      <c r="K379" s="10" t="str">
        <f aca="false">IF(OR(A379="",D379="not in list"),"",IF(Results!$C$11=0,0,SUMIF('Current trees'!$D$2:$D$501,D379,'Current trees'!$B$2:$B$501)/Results!$C$11))</f>
        <v/>
      </c>
      <c r="L379" s="9" t="str">
        <f aca="false">IF(AND(A379="",B379=""),"",IF(A379="","Species name missing: these trees are not counted",IF(A379&lt;&gt;TRIM(A379),"Extra spaces in the species name: remove them",IF(OR(B379="",AND(B379&lt;&gt;"",IFERROR(OR(NOT(ISNUMBER(B379)),B379&lt;0,B379&lt;&gt;INT(B379)),TRUE()))),"Number of trees must be a whole number, 0 or more",IF(D379="not in list","Genus not in 'Genus–family list': add it",IF(COUNTIF($A$2:$A$501,A379)&gt;1,"Species listed more than once: combine the rows",IF(N(F379)&lt;0,"More trees removed than exist: check the planting plan","")))))))</f>
        <v/>
      </c>
    </row>
    <row r="380" customFormat="false" ht="15" hidden="false" customHeight="true" outlineLevel="0" collapsed="false">
      <c r="A380" s="7"/>
      <c r="B380" s="8"/>
      <c r="C380" s="9" t="str">
        <f aca="false">IF(A380="","",IFERROR(LEFT(TRIM(A380),FIND(" ",TRIM(A380))-1),TRIM(A380)))</f>
        <v/>
      </c>
      <c r="D380" s="9" t="str">
        <f aca="false">IF(A380="","",IFERROR(VLOOKUP(C380,'Genus–family list'!$A$2:$B$400,2,FALSE()),"not in list"))</f>
        <v/>
      </c>
      <c r="E380" s="10" t="str">
        <f aca="false">IF(A380="","",IF(Results!$C$11=0,0,B380/Results!$C$11))</f>
        <v/>
      </c>
      <c r="F380" s="11" t="str">
        <f aca="false">IF(A380="","",B380+SUMIF('Planting plan'!$A$2:$A$201,A380,'Planting plan'!$B$2:$B$201)-SUMIF('Planting plan'!$A$2:$A$201,A380,'Planting plan'!$C$2:$C$201))</f>
        <v/>
      </c>
      <c r="G380" s="10" t="str">
        <f aca="false">IF(A380="","",IF(Results!$D$11=0,0,F380/Results!$D$11))</f>
        <v/>
      </c>
      <c r="H380" s="10" t="str">
        <f aca="false">IF(A380="","",IF(Results!$D$11=0,0,(SUMIF('Current trees'!$C$2:$C$501,C380,'Current trees'!$F$2:$F$501)+SUMIF('Planting plan'!$E$2:$E$201,C380,'Planting plan'!$H$2:$H$201))/Results!$D$11))</f>
        <v/>
      </c>
      <c r="I380" s="10" t="str">
        <f aca="false">IF(OR(A380="",D380="not in list"),"",IF(Results!$D$11=0,0,(SUMIF('Current trees'!$D$2:$D$501,D380,'Current trees'!$F$2:$F$501)+SUMIF('Planting plan'!$F$2:$F$201,D380,'Planting plan'!$H$2:$H$201))/Results!$D$11))</f>
        <v/>
      </c>
      <c r="J380" s="10" t="str">
        <f aca="false">IF(A380="","",IF(Results!$C$11=0,0,SUMIF('Current trees'!$C$2:$C$501,C380,'Current trees'!$B$2:$B$501)/Results!$C$11))</f>
        <v/>
      </c>
      <c r="K380" s="10" t="str">
        <f aca="false">IF(OR(A380="",D380="not in list"),"",IF(Results!$C$11=0,0,SUMIF('Current trees'!$D$2:$D$501,D380,'Current trees'!$B$2:$B$501)/Results!$C$11))</f>
        <v/>
      </c>
      <c r="L380" s="9" t="str">
        <f aca="false">IF(AND(A380="",B380=""),"",IF(A380="","Species name missing: these trees are not counted",IF(A380&lt;&gt;TRIM(A380),"Extra spaces in the species name: remove them",IF(OR(B380="",AND(B380&lt;&gt;"",IFERROR(OR(NOT(ISNUMBER(B380)),B380&lt;0,B380&lt;&gt;INT(B380)),TRUE()))),"Number of trees must be a whole number, 0 or more",IF(D380="not in list","Genus not in 'Genus–family list': add it",IF(COUNTIF($A$2:$A$501,A380)&gt;1,"Species listed more than once: combine the rows",IF(N(F380)&lt;0,"More trees removed than exist: check the planting plan","")))))))</f>
        <v/>
      </c>
    </row>
    <row r="381" customFormat="false" ht="15" hidden="false" customHeight="true" outlineLevel="0" collapsed="false">
      <c r="A381" s="7"/>
      <c r="B381" s="8"/>
      <c r="C381" s="9" t="str">
        <f aca="false">IF(A381="","",IFERROR(LEFT(TRIM(A381),FIND(" ",TRIM(A381))-1),TRIM(A381)))</f>
        <v/>
      </c>
      <c r="D381" s="9" t="str">
        <f aca="false">IF(A381="","",IFERROR(VLOOKUP(C381,'Genus–family list'!$A$2:$B$400,2,FALSE()),"not in list"))</f>
        <v/>
      </c>
      <c r="E381" s="10" t="str">
        <f aca="false">IF(A381="","",IF(Results!$C$11=0,0,B381/Results!$C$11))</f>
        <v/>
      </c>
      <c r="F381" s="11" t="str">
        <f aca="false">IF(A381="","",B381+SUMIF('Planting plan'!$A$2:$A$201,A381,'Planting plan'!$B$2:$B$201)-SUMIF('Planting plan'!$A$2:$A$201,A381,'Planting plan'!$C$2:$C$201))</f>
        <v/>
      </c>
      <c r="G381" s="10" t="str">
        <f aca="false">IF(A381="","",IF(Results!$D$11=0,0,F381/Results!$D$11))</f>
        <v/>
      </c>
      <c r="H381" s="10" t="str">
        <f aca="false">IF(A381="","",IF(Results!$D$11=0,0,(SUMIF('Current trees'!$C$2:$C$501,C381,'Current trees'!$F$2:$F$501)+SUMIF('Planting plan'!$E$2:$E$201,C381,'Planting plan'!$H$2:$H$201))/Results!$D$11))</f>
        <v/>
      </c>
      <c r="I381" s="10" t="str">
        <f aca="false">IF(OR(A381="",D381="not in list"),"",IF(Results!$D$11=0,0,(SUMIF('Current trees'!$D$2:$D$501,D381,'Current trees'!$F$2:$F$501)+SUMIF('Planting plan'!$F$2:$F$201,D381,'Planting plan'!$H$2:$H$201))/Results!$D$11))</f>
        <v/>
      </c>
      <c r="J381" s="10" t="str">
        <f aca="false">IF(A381="","",IF(Results!$C$11=0,0,SUMIF('Current trees'!$C$2:$C$501,C381,'Current trees'!$B$2:$B$501)/Results!$C$11))</f>
        <v/>
      </c>
      <c r="K381" s="10" t="str">
        <f aca="false">IF(OR(A381="",D381="not in list"),"",IF(Results!$C$11=0,0,SUMIF('Current trees'!$D$2:$D$501,D381,'Current trees'!$B$2:$B$501)/Results!$C$11))</f>
        <v/>
      </c>
      <c r="L381" s="9" t="str">
        <f aca="false">IF(AND(A381="",B381=""),"",IF(A381="","Species name missing: these trees are not counted",IF(A381&lt;&gt;TRIM(A381),"Extra spaces in the species name: remove them",IF(OR(B381="",AND(B381&lt;&gt;"",IFERROR(OR(NOT(ISNUMBER(B381)),B381&lt;0,B381&lt;&gt;INT(B381)),TRUE()))),"Number of trees must be a whole number, 0 or more",IF(D381="not in list","Genus not in 'Genus–family list': add it",IF(COUNTIF($A$2:$A$501,A381)&gt;1,"Species listed more than once: combine the rows",IF(N(F381)&lt;0,"More trees removed than exist: check the planting plan","")))))))</f>
        <v/>
      </c>
    </row>
    <row r="382" customFormat="false" ht="15" hidden="false" customHeight="true" outlineLevel="0" collapsed="false">
      <c r="A382" s="7"/>
      <c r="B382" s="8"/>
      <c r="C382" s="9" t="str">
        <f aca="false">IF(A382="","",IFERROR(LEFT(TRIM(A382),FIND(" ",TRIM(A382))-1),TRIM(A382)))</f>
        <v/>
      </c>
      <c r="D382" s="9" t="str">
        <f aca="false">IF(A382="","",IFERROR(VLOOKUP(C382,'Genus–family list'!$A$2:$B$400,2,FALSE()),"not in list"))</f>
        <v/>
      </c>
      <c r="E382" s="10" t="str">
        <f aca="false">IF(A382="","",IF(Results!$C$11=0,0,B382/Results!$C$11))</f>
        <v/>
      </c>
      <c r="F382" s="11" t="str">
        <f aca="false">IF(A382="","",B382+SUMIF('Planting plan'!$A$2:$A$201,A382,'Planting plan'!$B$2:$B$201)-SUMIF('Planting plan'!$A$2:$A$201,A382,'Planting plan'!$C$2:$C$201))</f>
        <v/>
      </c>
      <c r="G382" s="10" t="str">
        <f aca="false">IF(A382="","",IF(Results!$D$11=0,0,F382/Results!$D$11))</f>
        <v/>
      </c>
      <c r="H382" s="10" t="str">
        <f aca="false">IF(A382="","",IF(Results!$D$11=0,0,(SUMIF('Current trees'!$C$2:$C$501,C382,'Current trees'!$F$2:$F$501)+SUMIF('Planting plan'!$E$2:$E$201,C382,'Planting plan'!$H$2:$H$201))/Results!$D$11))</f>
        <v/>
      </c>
      <c r="I382" s="10" t="str">
        <f aca="false">IF(OR(A382="",D382="not in list"),"",IF(Results!$D$11=0,0,(SUMIF('Current trees'!$D$2:$D$501,D382,'Current trees'!$F$2:$F$501)+SUMIF('Planting plan'!$F$2:$F$201,D382,'Planting plan'!$H$2:$H$201))/Results!$D$11))</f>
        <v/>
      </c>
      <c r="J382" s="10" t="str">
        <f aca="false">IF(A382="","",IF(Results!$C$11=0,0,SUMIF('Current trees'!$C$2:$C$501,C382,'Current trees'!$B$2:$B$501)/Results!$C$11))</f>
        <v/>
      </c>
      <c r="K382" s="10" t="str">
        <f aca="false">IF(OR(A382="",D382="not in list"),"",IF(Results!$C$11=0,0,SUMIF('Current trees'!$D$2:$D$501,D382,'Current trees'!$B$2:$B$501)/Results!$C$11))</f>
        <v/>
      </c>
      <c r="L382" s="9" t="str">
        <f aca="false">IF(AND(A382="",B382=""),"",IF(A382="","Species name missing: these trees are not counted",IF(A382&lt;&gt;TRIM(A382),"Extra spaces in the species name: remove them",IF(OR(B382="",AND(B382&lt;&gt;"",IFERROR(OR(NOT(ISNUMBER(B382)),B382&lt;0,B382&lt;&gt;INT(B382)),TRUE()))),"Number of trees must be a whole number, 0 or more",IF(D382="not in list","Genus not in 'Genus–family list': add it",IF(COUNTIF($A$2:$A$501,A382)&gt;1,"Species listed more than once: combine the rows",IF(N(F382)&lt;0,"More trees removed than exist: check the planting plan","")))))))</f>
        <v/>
      </c>
    </row>
    <row r="383" customFormat="false" ht="15" hidden="false" customHeight="true" outlineLevel="0" collapsed="false">
      <c r="A383" s="7"/>
      <c r="B383" s="8"/>
      <c r="C383" s="9" t="str">
        <f aca="false">IF(A383="","",IFERROR(LEFT(TRIM(A383),FIND(" ",TRIM(A383))-1),TRIM(A383)))</f>
        <v/>
      </c>
      <c r="D383" s="9" t="str">
        <f aca="false">IF(A383="","",IFERROR(VLOOKUP(C383,'Genus–family list'!$A$2:$B$400,2,FALSE()),"not in list"))</f>
        <v/>
      </c>
      <c r="E383" s="10" t="str">
        <f aca="false">IF(A383="","",IF(Results!$C$11=0,0,B383/Results!$C$11))</f>
        <v/>
      </c>
      <c r="F383" s="11" t="str">
        <f aca="false">IF(A383="","",B383+SUMIF('Planting plan'!$A$2:$A$201,A383,'Planting plan'!$B$2:$B$201)-SUMIF('Planting plan'!$A$2:$A$201,A383,'Planting plan'!$C$2:$C$201))</f>
        <v/>
      </c>
      <c r="G383" s="10" t="str">
        <f aca="false">IF(A383="","",IF(Results!$D$11=0,0,F383/Results!$D$11))</f>
        <v/>
      </c>
      <c r="H383" s="10" t="str">
        <f aca="false">IF(A383="","",IF(Results!$D$11=0,0,(SUMIF('Current trees'!$C$2:$C$501,C383,'Current trees'!$F$2:$F$501)+SUMIF('Planting plan'!$E$2:$E$201,C383,'Planting plan'!$H$2:$H$201))/Results!$D$11))</f>
        <v/>
      </c>
      <c r="I383" s="10" t="str">
        <f aca="false">IF(OR(A383="",D383="not in list"),"",IF(Results!$D$11=0,0,(SUMIF('Current trees'!$D$2:$D$501,D383,'Current trees'!$F$2:$F$501)+SUMIF('Planting plan'!$F$2:$F$201,D383,'Planting plan'!$H$2:$H$201))/Results!$D$11))</f>
        <v/>
      </c>
      <c r="J383" s="10" t="str">
        <f aca="false">IF(A383="","",IF(Results!$C$11=0,0,SUMIF('Current trees'!$C$2:$C$501,C383,'Current trees'!$B$2:$B$501)/Results!$C$11))</f>
        <v/>
      </c>
      <c r="K383" s="10" t="str">
        <f aca="false">IF(OR(A383="",D383="not in list"),"",IF(Results!$C$11=0,0,SUMIF('Current trees'!$D$2:$D$501,D383,'Current trees'!$B$2:$B$501)/Results!$C$11))</f>
        <v/>
      </c>
      <c r="L383" s="9" t="str">
        <f aca="false">IF(AND(A383="",B383=""),"",IF(A383="","Species name missing: these trees are not counted",IF(A383&lt;&gt;TRIM(A383),"Extra spaces in the species name: remove them",IF(OR(B383="",AND(B383&lt;&gt;"",IFERROR(OR(NOT(ISNUMBER(B383)),B383&lt;0,B383&lt;&gt;INT(B383)),TRUE()))),"Number of trees must be a whole number, 0 or more",IF(D383="not in list","Genus not in 'Genus–family list': add it",IF(COUNTIF($A$2:$A$501,A383)&gt;1,"Species listed more than once: combine the rows",IF(N(F383)&lt;0,"More trees removed than exist: check the planting plan","")))))))</f>
        <v/>
      </c>
    </row>
    <row r="384" customFormat="false" ht="15" hidden="false" customHeight="true" outlineLevel="0" collapsed="false">
      <c r="A384" s="7"/>
      <c r="B384" s="8"/>
      <c r="C384" s="9" t="str">
        <f aca="false">IF(A384="","",IFERROR(LEFT(TRIM(A384),FIND(" ",TRIM(A384))-1),TRIM(A384)))</f>
        <v/>
      </c>
      <c r="D384" s="9" t="str">
        <f aca="false">IF(A384="","",IFERROR(VLOOKUP(C384,'Genus–family list'!$A$2:$B$400,2,FALSE()),"not in list"))</f>
        <v/>
      </c>
      <c r="E384" s="10" t="str">
        <f aca="false">IF(A384="","",IF(Results!$C$11=0,0,B384/Results!$C$11))</f>
        <v/>
      </c>
      <c r="F384" s="11" t="str">
        <f aca="false">IF(A384="","",B384+SUMIF('Planting plan'!$A$2:$A$201,A384,'Planting plan'!$B$2:$B$201)-SUMIF('Planting plan'!$A$2:$A$201,A384,'Planting plan'!$C$2:$C$201))</f>
        <v/>
      </c>
      <c r="G384" s="10" t="str">
        <f aca="false">IF(A384="","",IF(Results!$D$11=0,0,F384/Results!$D$11))</f>
        <v/>
      </c>
      <c r="H384" s="10" t="str">
        <f aca="false">IF(A384="","",IF(Results!$D$11=0,0,(SUMIF('Current trees'!$C$2:$C$501,C384,'Current trees'!$F$2:$F$501)+SUMIF('Planting plan'!$E$2:$E$201,C384,'Planting plan'!$H$2:$H$201))/Results!$D$11))</f>
        <v/>
      </c>
      <c r="I384" s="10" t="str">
        <f aca="false">IF(OR(A384="",D384="not in list"),"",IF(Results!$D$11=0,0,(SUMIF('Current trees'!$D$2:$D$501,D384,'Current trees'!$F$2:$F$501)+SUMIF('Planting plan'!$F$2:$F$201,D384,'Planting plan'!$H$2:$H$201))/Results!$D$11))</f>
        <v/>
      </c>
      <c r="J384" s="10" t="str">
        <f aca="false">IF(A384="","",IF(Results!$C$11=0,0,SUMIF('Current trees'!$C$2:$C$501,C384,'Current trees'!$B$2:$B$501)/Results!$C$11))</f>
        <v/>
      </c>
      <c r="K384" s="10" t="str">
        <f aca="false">IF(OR(A384="",D384="not in list"),"",IF(Results!$C$11=0,0,SUMIF('Current trees'!$D$2:$D$501,D384,'Current trees'!$B$2:$B$501)/Results!$C$11))</f>
        <v/>
      </c>
      <c r="L384" s="9" t="str">
        <f aca="false">IF(AND(A384="",B384=""),"",IF(A384="","Species name missing: these trees are not counted",IF(A384&lt;&gt;TRIM(A384),"Extra spaces in the species name: remove them",IF(OR(B384="",AND(B384&lt;&gt;"",IFERROR(OR(NOT(ISNUMBER(B384)),B384&lt;0,B384&lt;&gt;INT(B384)),TRUE()))),"Number of trees must be a whole number, 0 or more",IF(D384="not in list","Genus not in 'Genus–family list': add it",IF(COUNTIF($A$2:$A$501,A384)&gt;1,"Species listed more than once: combine the rows",IF(N(F384)&lt;0,"More trees removed than exist: check the planting plan","")))))))</f>
        <v/>
      </c>
    </row>
    <row r="385" customFormat="false" ht="15" hidden="false" customHeight="true" outlineLevel="0" collapsed="false">
      <c r="A385" s="7"/>
      <c r="B385" s="8"/>
      <c r="C385" s="9" t="str">
        <f aca="false">IF(A385="","",IFERROR(LEFT(TRIM(A385),FIND(" ",TRIM(A385))-1),TRIM(A385)))</f>
        <v/>
      </c>
      <c r="D385" s="9" t="str">
        <f aca="false">IF(A385="","",IFERROR(VLOOKUP(C385,'Genus–family list'!$A$2:$B$400,2,FALSE()),"not in list"))</f>
        <v/>
      </c>
      <c r="E385" s="10" t="str">
        <f aca="false">IF(A385="","",IF(Results!$C$11=0,0,B385/Results!$C$11))</f>
        <v/>
      </c>
      <c r="F385" s="11" t="str">
        <f aca="false">IF(A385="","",B385+SUMIF('Planting plan'!$A$2:$A$201,A385,'Planting plan'!$B$2:$B$201)-SUMIF('Planting plan'!$A$2:$A$201,A385,'Planting plan'!$C$2:$C$201))</f>
        <v/>
      </c>
      <c r="G385" s="10" t="str">
        <f aca="false">IF(A385="","",IF(Results!$D$11=0,0,F385/Results!$D$11))</f>
        <v/>
      </c>
      <c r="H385" s="10" t="str">
        <f aca="false">IF(A385="","",IF(Results!$D$11=0,0,(SUMIF('Current trees'!$C$2:$C$501,C385,'Current trees'!$F$2:$F$501)+SUMIF('Planting plan'!$E$2:$E$201,C385,'Planting plan'!$H$2:$H$201))/Results!$D$11))</f>
        <v/>
      </c>
      <c r="I385" s="10" t="str">
        <f aca="false">IF(OR(A385="",D385="not in list"),"",IF(Results!$D$11=0,0,(SUMIF('Current trees'!$D$2:$D$501,D385,'Current trees'!$F$2:$F$501)+SUMIF('Planting plan'!$F$2:$F$201,D385,'Planting plan'!$H$2:$H$201))/Results!$D$11))</f>
        <v/>
      </c>
      <c r="J385" s="10" t="str">
        <f aca="false">IF(A385="","",IF(Results!$C$11=0,0,SUMIF('Current trees'!$C$2:$C$501,C385,'Current trees'!$B$2:$B$501)/Results!$C$11))</f>
        <v/>
      </c>
      <c r="K385" s="10" t="str">
        <f aca="false">IF(OR(A385="",D385="not in list"),"",IF(Results!$C$11=0,0,SUMIF('Current trees'!$D$2:$D$501,D385,'Current trees'!$B$2:$B$501)/Results!$C$11))</f>
        <v/>
      </c>
      <c r="L385" s="9" t="str">
        <f aca="false">IF(AND(A385="",B385=""),"",IF(A385="","Species name missing: these trees are not counted",IF(A385&lt;&gt;TRIM(A385),"Extra spaces in the species name: remove them",IF(OR(B385="",AND(B385&lt;&gt;"",IFERROR(OR(NOT(ISNUMBER(B385)),B385&lt;0,B385&lt;&gt;INT(B385)),TRUE()))),"Number of trees must be a whole number, 0 or more",IF(D385="not in list","Genus not in 'Genus–family list': add it",IF(COUNTIF($A$2:$A$501,A385)&gt;1,"Species listed more than once: combine the rows",IF(N(F385)&lt;0,"More trees removed than exist: check the planting plan","")))))))</f>
        <v/>
      </c>
    </row>
    <row r="386" customFormat="false" ht="15" hidden="false" customHeight="true" outlineLevel="0" collapsed="false">
      <c r="A386" s="7"/>
      <c r="B386" s="8"/>
      <c r="C386" s="9" t="str">
        <f aca="false">IF(A386="","",IFERROR(LEFT(TRIM(A386),FIND(" ",TRIM(A386))-1),TRIM(A386)))</f>
        <v/>
      </c>
      <c r="D386" s="9" t="str">
        <f aca="false">IF(A386="","",IFERROR(VLOOKUP(C386,'Genus–family list'!$A$2:$B$400,2,FALSE()),"not in list"))</f>
        <v/>
      </c>
      <c r="E386" s="10" t="str">
        <f aca="false">IF(A386="","",IF(Results!$C$11=0,0,B386/Results!$C$11))</f>
        <v/>
      </c>
      <c r="F386" s="11" t="str">
        <f aca="false">IF(A386="","",B386+SUMIF('Planting plan'!$A$2:$A$201,A386,'Planting plan'!$B$2:$B$201)-SUMIF('Planting plan'!$A$2:$A$201,A386,'Planting plan'!$C$2:$C$201))</f>
        <v/>
      </c>
      <c r="G386" s="10" t="str">
        <f aca="false">IF(A386="","",IF(Results!$D$11=0,0,F386/Results!$D$11))</f>
        <v/>
      </c>
      <c r="H386" s="10" t="str">
        <f aca="false">IF(A386="","",IF(Results!$D$11=0,0,(SUMIF('Current trees'!$C$2:$C$501,C386,'Current trees'!$F$2:$F$501)+SUMIF('Planting plan'!$E$2:$E$201,C386,'Planting plan'!$H$2:$H$201))/Results!$D$11))</f>
        <v/>
      </c>
      <c r="I386" s="10" t="str">
        <f aca="false">IF(OR(A386="",D386="not in list"),"",IF(Results!$D$11=0,0,(SUMIF('Current trees'!$D$2:$D$501,D386,'Current trees'!$F$2:$F$501)+SUMIF('Planting plan'!$F$2:$F$201,D386,'Planting plan'!$H$2:$H$201))/Results!$D$11))</f>
        <v/>
      </c>
      <c r="J386" s="10" t="str">
        <f aca="false">IF(A386="","",IF(Results!$C$11=0,0,SUMIF('Current trees'!$C$2:$C$501,C386,'Current trees'!$B$2:$B$501)/Results!$C$11))</f>
        <v/>
      </c>
      <c r="K386" s="10" t="str">
        <f aca="false">IF(OR(A386="",D386="not in list"),"",IF(Results!$C$11=0,0,SUMIF('Current trees'!$D$2:$D$501,D386,'Current trees'!$B$2:$B$501)/Results!$C$11))</f>
        <v/>
      </c>
      <c r="L386" s="9" t="str">
        <f aca="false">IF(AND(A386="",B386=""),"",IF(A386="","Species name missing: these trees are not counted",IF(A386&lt;&gt;TRIM(A386),"Extra spaces in the species name: remove them",IF(OR(B386="",AND(B386&lt;&gt;"",IFERROR(OR(NOT(ISNUMBER(B386)),B386&lt;0,B386&lt;&gt;INT(B386)),TRUE()))),"Number of trees must be a whole number, 0 or more",IF(D386="not in list","Genus not in 'Genus–family list': add it",IF(COUNTIF($A$2:$A$501,A386)&gt;1,"Species listed more than once: combine the rows",IF(N(F386)&lt;0,"More trees removed than exist: check the planting plan","")))))))</f>
        <v/>
      </c>
    </row>
    <row r="387" customFormat="false" ht="15" hidden="false" customHeight="true" outlineLevel="0" collapsed="false">
      <c r="A387" s="7"/>
      <c r="B387" s="8"/>
      <c r="C387" s="9" t="str">
        <f aca="false">IF(A387="","",IFERROR(LEFT(TRIM(A387),FIND(" ",TRIM(A387))-1),TRIM(A387)))</f>
        <v/>
      </c>
      <c r="D387" s="9" t="str">
        <f aca="false">IF(A387="","",IFERROR(VLOOKUP(C387,'Genus–family list'!$A$2:$B$400,2,FALSE()),"not in list"))</f>
        <v/>
      </c>
      <c r="E387" s="10" t="str">
        <f aca="false">IF(A387="","",IF(Results!$C$11=0,0,B387/Results!$C$11))</f>
        <v/>
      </c>
      <c r="F387" s="11" t="str">
        <f aca="false">IF(A387="","",B387+SUMIF('Planting plan'!$A$2:$A$201,A387,'Planting plan'!$B$2:$B$201)-SUMIF('Planting plan'!$A$2:$A$201,A387,'Planting plan'!$C$2:$C$201))</f>
        <v/>
      </c>
      <c r="G387" s="10" t="str">
        <f aca="false">IF(A387="","",IF(Results!$D$11=0,0,F387/Results!$D$11))</f>
        <v/>
      </c>
      <c r="H387" s="10" t="str">
        <f aca="false">IF(A387="","",IF(Results!$D$11=0,0,(SUMIF('Current trees'!$C$2:$C$501,C387,'Current trees'!$F$2:$F$501)+SUMIF('Planting plan'!$E$2:$E$201,C387,'Planting plan'!$H$2:$H$201))/Results!$D$11))</f>
        <v/>
      </c>
      <c r="I387" s="10" t="str">
        <f aca="false">IF(OR(A387="",D387="not in list"),"",IF(Results!$D$11=0,0,(SUMIF('Current trees'!$D$2:$D$501,D387,'Current trees'!$F$2:$F$501)+SUMIF('Planting plan'!$F$2:$F$201,D387,'Planting plan'!$H$2:$H$201))/Results!$D$11))</f>
        <v/>
      </c>
      <c r="J387" s="10" t="str">
        <f aca="false">IF(A387="","",IF(Results!$C$11=0,0,SUMIF('Current trees'!$C$2:$C$501,C387,'Current trees'!$B$2:$B$501)/Results!$C$11))</f>
        <v/>
      </c>
      <c r="K387" s="10" t="str">
        <f aca="false">IF(OR(A387="",D387="not in list"),"",IF(Results!$C$11=0,0,SUMIF('Current trees'!$D$2:$D$501,D387,'Current trees'!$B$2:$B$501)/Results!$C$11))</f>
        <v/>
      </c>
      <c r="L387" s="9" t="str">
        <f aca="false">IF(AND(A387="",B387=""),"",IF(A387="","Species name missing: these trees are not counted",IF(A387&lt;&gt;TRIM(A387),"Extra spaces in the species name: remove them",IF(OR(B387="",AND(B387&lt;&gt;"",IFERROR(OR(NOT(ISNUMBER(B387)),B387&lt;0,B387&lt;&gt;INT(B387)),TRUE()))),"Number of trees must be a whole number, 0 or more",IF(D387="not in list","Genus not in 'Genus–family list': add it",IF(COUNTIF($A$2:$A$501,A387)&gt;1,"Species listed more than once: combine the rows",IF(N(F387)&lt;0,"More trees removed than exist: check the planting plan","")))))))</f>
        <v/>
      </c>
    </row>
    <row r="388" customFormat="false" ht="15" hidden="false" customHeight="true" outlineLevel="0" collapsed="false">
      <c r="A388" s="7"/>
      <c r="B388" s="8"/>
      <c r="C388" s="9" t="str">
        <f aca="false">IF(A388="","",IFERROR(LEFT(TRIM(A388),FIND(" ",TRIM(A388))-1),TRIM(A388)))</f>
        <v/>
      </c>
      <c r="D388" s="9" t="str">
        <f aca="false">IF(A388="","",IFERROR(VLOOKUP(C388,'Genus–family list'!$A$2:$B$400,2,FALSE()),"not in list"))</f>
        <v/>
      </c>
      <c r="E388" s="10" t="str">
        <f aca="false">IF(A388="","",IF(Results!$C$11=0,0,B388/Results!$C$11))</f>
        <v/>
      </c>
      <c r="F388" s="11" t="str">
        <f aca="false">IF(A388="","",B388+SUMIF('Planting plan'!$A$2:$A$201,A388,'Planting plan'!$B$2:$B$201)-SUMIF('Planting plan'!$A$2:$A$201,A388,'Planting plan'!$C$2:$C$201))</f>
        <v/>
      </c>
      <c r="G388" s="10" t="str">
        <f aca="false">IF(A388="","",IF(Results!$D$11=0,0,F388/Results!$D$11))</f>
        <v/>
      </c>
      <c r="H388" s="10" t="str">
        <f aca="false">IF(A388="","",IF(Results!$D$11=0,0,(SUMIF('Current trees'!$C$2:$C$501,C388,'Current trees'!$F$2:$F$501)+SUMIF('Planting plan'!$E$2:$E$201,C388,'Planting plan'!$H$2:$H$201))/Results!$D$11))</f>
        <v/>
      </c>
      <c r="I388" s="10" t="str">
        <f aca="false">IF(OR(A388="",D388="not in list"),"",IF(Results!$D$11=0,0,(SUMIF('Current trees'!$D$2:$D$501,D388,'Current trees'!$F$2:$F$501)+SUMIF('Planting plan'!$F$2:$F$201,D388,'Planting plan'!$H$2:$H$201))/Results!$D$11))</f>
        <v/>
      </c>
      <c r="J388" s="10" t="str">
        <f aca="false">IF(A388="","",IF(Results!$C$11=0,0,SUMIF('Current trees'!$C$2:$C$501,C388,'Current trees'!$B$2:$B$501)/Results!$C$11))</f>
        <v/>
      </c>
      <c r="K388" s="10" t="str">
        <f aca="false">IF(OR(A388="",D388="not in list"),"",IF(Results!$C$11=0,0,SUMIF('Current trees'!$D$2:$D$501,D388,'Current trees'!$B$2:$B$501)/Results!$C$11))</f>
        <v/>
      </c>
      <c r="L388" s="9" t="str">
        <f aca="false">IF(AND(A388="",B388=""),"",IF(A388="","Species name missing: these trees are not counted",IF(A388&lt;&gt;TRIM(A388),"Extra spaces in the species name: remove them",IF(OR(B388="",AND(B388&lt;&gt;"",IFERROR(OR(NOT(ISNUMBER(B388)),B388&lt;0,B388&lt;&gt;INT(B388)),TRUE()))),"Number of trees must be a whole number, 0 or more",IF(D388="not in list","Genus not in 'Genus–family list': add it",IF(COUNTIF($A$2:$A$501,A388)&gt;1,"Species listed more than once: combine the rows",IF(N(F388)&lt;0,"More trees removed than exist: check the planting plan","")))))))</f>
        <v/>
      </c>
    </row>
    <row r="389" customFormat="false" ht="15" hidden="false" customHeight="true" outlineLevel="0" collapsed="false">
      <c r="A389" s="7"/>
      <c r="B389" s="8"/>
      <c r="C389" s="9" t="str">
        <f aca="false">IF(A389="","",IFERROR(LEFT(TRIM(A389),FIND(" ",TRIM(A389))-1),TRIM(A389)))</f>
        <v/>
      </c>
      <c r="D389" s="9" t="str">
        <f aca="false">IF(A389="","",IFERROR(VLOOKUP(C389,'Genus–family list'!$A$2:$B$400,2,FALSE()),"not in list"))</f>
        <v/>
      </c>
      <c r="E389" s="10" t="str">
        <f aca="false">IF(A389="","",IF(Results!$C$11=0,0,B389/Results!$C$11))</f>
        <v/>
      </c>
      <c r="F389" s="11" t="str">
        <f aca="false">IF(A389="","",B389+SUMIF('Planting plan'!$A$2:$A$201,A389,'Planting plan'!$B$2:$B$201)-SUMIF('Planting plan'!$A$2:$A$201,A389,'Planting plan'!$C$2:$C$201))</f>
        <v/>
      </c>
      <c r="G389" s="10" t="str">
        <f aca="false">IF(A389="","",IF(Results!$D$11=0,0,F389/Results!$D$11))</f>
        <v/>
      </c>
      <c r="H389" s="10" t="str">
        <f aca="false">IF(A389="","",IF(Results!$D$11=0,0,(SUMIF('Current trees'!$C$2:$C$501,C389,'Current trees'!$F$2:$F$501)+SUMIF('Planting plan'!$E$2:$E$201,C389,'Planting plan'!$H$2:$H$201))/Results!$D$11))</f>
        <v/>
      </c>
      <c r="I389" s="10" t="str">
        <f aca="false">IF(OR(A389="",D389="not in list"),"",IF(Results!$D$11=0,0,(SUMIF('Current trees'!$D$2:$D$501,D389,'Current trees'!$F$2:$F$501)+SUMIF('Planting plan'!$F$2:$F$201,D389,'Planting plan'!$H$2:$H$201))/Results!$D$11))</f>
        <v/>
      </c>
      <c r="J389" s="10" t="str">
        <f aca="false">IF(A389="","",IF(Results!$C$11=0,0,SUMIF('Current trees'!$C$2:$C$501,C389,'Current trees'!$B$2:$B$501)/Results!$C$11))</f>
        <v/>
      </c>
      <c r="K389" s="10" t="str">
        <f aca="false">IF(OR(A389="",D389="not in list"),"",IF(Results!$C$11=0,0,SUMIF('Current trees'!$D$2:$D$501,D389,'Current trees'!$B$2:$B$501)/Results!$C$11))</f>
        <v/>
      </c>
      <c r="L389" s="9" t="str">
        <f aca="false">IF(AND(A389="",B389=""),"",IF(A389="","Species name missing: these trees are not counted",IF(A389&lt;&gt;TRIM(A389),"Extra spaces in the species name: remove them",IF(OR(B389="",AND(B389&lt;&gt;"",IFERROR(OR(NOT(ISNUMBER(B389)),B389&lt;0,B389&lt;&gt;INT(B389)),TRUE()))),"Number of trees must be a whole number, 0 or more",IF(D389="not in list","Genus not in 'Genus–family list': add it",IF(COUNTIF($A$2:$A$501,A389)&gt;1,"Species listed more than once: combine the rows",IF(N(F389)&lt;0,"More trees removed than exist: check the planting plan","")))))))</f>
        <v/>
      </c>
    </row>
    <row r="390" customFormat="false" ht="15" hidden="false" customHeight="true" outlineLevel="0" collapsed="false">
      <c r="A390" s="7"/>
      <c r="B390" s="8"/>
      <c r="C390" s="9" t="str">
        <f aca="false">IF(A390="","",IFERROR(LEFT(TRIM(A390),FIND(" ",TRIM(A390))-1),TRIM(A390)))</f>
        <v/>
      </c>
      <c r="D390" s="9" t="str">
        <f aca="false">IF(A390="","",IFERROR(VLOOKUP(C390,'Genus–family list'!$A$2:$B$400,2,FALSE()),"not in list"))</f>
        <v/>
      </c>
      <c r="E390" s="10" t="str">
        <f aca="false">IF(A390="","",IF(Results!$C$11=0,0,B390/Results!$C$11))</f>
        <v/>
      </c>
      <c r="F390" s="11" t="str">
        <f aca="false">IF(A390="","",B390+SUMIF('Planting plan'!$A$2:$A$201,A390,'Planting plan'!$B$2:$B$201)-SUMIF('Planting plan'!$A$2:$A$201,A390,'Planting plan'!$C$2:$C$201))</f>
        <v/>
      </c>
      <c r="G390" s="10" t="str">
        <f aca="false">IF(A390="","",IF(Results!$D$11=0,0,F390/Results!$D$11))</f>
        <v/>
      </c>
      <c r="H390" s="10" t="str">
        <f aca="false">IF(A390="","",IF(Results!$D$11=0,0,(SUMIF('Current trees'!$C$2:$C$501,C390,'Current trees'!$F$2:$F$501)+SUMIF('Planting plan'!$E$2:$E$201,C390,'Planting plan'!$H$2:$H$201))/Results!$D$11))</f>
        <v/>
      </c>
      <c r="I390" s="10" t="str">
        <f aca="false">IF(OR(A390="",D390="not in list"),"",IF(Results!$D$11=0,0,(SUMIF('Current trees'!$D$2:$D$501,D390,'Current trees'!$F$2:$F$501)+SUMIF('Planting plan'!$F$2:$F$201,D390,'Planting plan'!$H$2:$H$201))/Results!$D$11))</f>
        <v/>
      </c>
      <c r="J390" s="10" t="str">
        <f aca="false">IF(A390="","",IF(Results!$C$11=0,0,SUMIF('Current trees'!$C$2:$C$501,C390,'Current trees'!$B$2:$B$501)/Results!$C$11))</f>
        <v/>
      </c>
      <c r="K390" s="10" t="str">
        <f aca="false">IF(OR(A390="",D390="not in list"),"",IF(Results!$C$11=0,0,SUMIF('Current trees'!$D$2:$D$501,D390,'Current trees'!$B$2:$B$501)/Results!$C$11))</f>
        <v/>
      </c>
      <c r="L390" s="9" t="str">
        <f aca="false">IF(AND(A390="",B390=""),"",IF(A390="","Species name missing: these trees are not counted",IF(A390&lt;&gt;TRIM(A390),"Extra spaces in the species name: remove them",IF(OR(B390="",AND(B390&lt;&gt;"",IFERROR(OR(NOT(ISNUMBER(B390)),B390&lt;0,B390&lt;&gt;INT(B390)),TRUE()))),"Number of trees must be a whole number, 0 or more",IF(D390="not in list","Genus not in 'Genus–family list': add it",IF(COUNTIF($A$2:$A$501,A390)&gt;1,"Species listed more than once: combine the rows",IF(N(F390)&lt;0,"More trees removed than exist: check the planting plan","")))))))</f>
        <v/>
      </c>
    </row>
    <row r="391" customFormat="false" ht="15" hidden="false" customHeight="true" outlineLevel="0" collapsed="false">
      <c r="A391" s="7"/>
      <c r="B391" s="8"/>
      <c r="C391" s="9" t="str">
        <f aca="false">IF(A391="","",IFERROR(LEFT(TRIM(A391),FIND(" ",TRIM(A391))-1),TRIM(A391)))</f>
        <v/>
      </c>
      <c r="D391" s="9" t="str">
        <f aca="false">IF(A391="","",IFERROR(VLOOKUP(C391,'Genus–family list'!$A$2:$B$400,2,FALSE()),"not in list"))</f>
        <v/>
      </c>
      <c r="E391" s="10" t="str">
        <f aca="false">IF(A391="","",IF(Results!$C$11=0,0,B391/Results!$C$11))</f>
        <v/>
      </c>
      <c r="F391" s="11" t="str">
        <f aca="false">IF(A391="","",B391+SUMIF('Planting plan'!$A$2:$A$201,A391,'Planting plan'!$B$2:$B$201)-SUMIF('Planting plan'!$A$2:$A$201,A391,'Planting plan'!$C$2:$C$201))</f>
        <v/>
      </c>
      <c r="G391" s="10" t="str">
        <f aca="false">IF(A391="","",IF(Results!$D$11=0,0,F391/Results!$D$11))</f>
        <v/>
      </c>
      <c r="H391" s="10" t="str">
        <f aca="false">IF(A391="","",IF(Results!$D$11=0,0,(SUMIF('Current trees'!$C$2:$C$501,C391,'Current trees'!$F$2:$F$501)+SUMIF('Planting plan'!$E$2:$E$201,C391,'Planting plan'!$H$2:$H$201))/Results!$D$11))</f>
        <v/>
      </c>
      <c r="I391" s="10" t="str">
        <f aca="false">IF(OR(A391="",D391="not in list"),"",IF(Results!$D$11=0,0,(SUMIF('Current trees'!$D$2:$D$501,D391,'Current trees'!$F$2:$F$501)+SUMIF('Planting plan'!$F$2:$F$201,D391,'Planting plan'!$H$2:$H$201))/Results!$D$11))</f>
        <v/>
      </c>
      <c r="J391" s="10" t="str">
        <f aca="false">IF(A391="","",IF(Results!$C$11=0,0,SUMIF('Current trees'!$C$2:$C$501,C391,'Current trees'!$B$2:$B$501)/Results!$C$11))</f>
        <v/>
      </c>
      <c r="K391" s="10" t="str">
        <f aca="false">IF(OR(A391="",D391="not in list"),"",IF(Results!$C$11=0,0,SUMIF('Current trees'!$D$2:$D$501,D391,'Current trees'!$B$2:$B$501)/Results!$C$11))</f>
        <v/>
      </c>
      <c r="L391" s="9" t="str">
        <f aca="false">IF(AND(A391="",B391=""),"",IF(A391="","Species name missing: these trees are not counted",IF(A391&lt;&gt;TRIM(A391),"Extra spaces in the species name: remove them",IF(OR(B391="",AND(B391&lt;&gt;"",IFERROR(OR(NOT(ISNUMBER(B391)),B391&lt;0,B391&lt;&gt;INT(B391)),TRUE()))),"Number of trees must be a whole number, 0 or more",IF(D391="not in list","Genus not in 'Genus–family list': add it",IF(COUNTIF($A$2:$A$501,A391)&gt;1,"Species listed more than once: combine the rows",IF(N(F391)&lt;0,"More trees removed than exist: check the planting plan","")))))))</f>
        <v/>
      </c>
    </row>
    <row r="392" customFormat="false" ht="15" hidden="false" customHeight="true" outlineLevel="0" collapsed="false">
      <c r="A392" s="7"/>
      <c r="B392" s="8"/>
      <c r="C392" s="9" t="str">
        <f aca="false">IF(A392="","",IFERROR(LEFT(TRIM(A392),FIND(" ",TRIM(A392))-1),TRIM(A392)))</f>
        <v/>
      </c>
      <c r="D392" s="9" t="str">
        <f aca="false">IF(A392="","",IFERROR(VLOOKUP(C392,'Genus–family list'!$A$2:$B$400,2,FALSE()),"not in list"))</f>
        <v/>
      </c>
      <c r="E392" s="10" t="str">
        <f aca="false">IF(A392="","",IF(Results!$C$11=0,0,B392/Results!$C$11))</f>
        <v/>
      </c>
      <c r="F392" s="11" t="str">
        <f aca="false">IF(A392="","",B392+SUMIF('Planting plan'!$A$2:$A$201,A392,'Planting plan'!$B$2:$B$201)-SUMIF('Planting plan'!$A$2:$A$201,A392,'Planting plan'!$C$2:$C$201))</f>
        <v/>
      </c>
      <c r="G392" s="10" t="str">
        <f aca="false">IF(A392="","",IF(Results!$D$11=0,0,F392/Results!$D$11))</f>
        <v/>
      </c>
      <c r="H392" s="10" t="str">
        <f aca="false">IF(A392="","",IF(Results!$D$11=0,0,(SUMIF('Current trees'!$C$2:$C$501,C392,'Current trees'!$F$2:$F$501)+SUMIF('Planting plan'!$E$2:$E$201,C392,'Planting plan'!$H$2:$H$201))/Results!$D$11))</f>
        <v/>
      </c>
      <c r="I392" s="10" t="str">
        <f aca="false">IF(OR(A392="",D392="not in list"),"",IF(Results!$D$11=0,0,(SUMIF('Current trees'!$D$2:$D$501,D392,'Current trees'!$F$2:$F$501)+SUMIF('Planting plan'!$F$2:$F$201,D392,'Planting plan'!$H$2:$H$201))/Results!$D$11))</f>
        <v/>
      </c>
      <c r="J392" s="10" t="str">
        <f aca="false">IF(A392="","",IF(Results!$C$11=0,0,SUMIF('Current trees'!$C$2:$C$501,C392,'Current trees'!$B$2:$B$501)/Results!$C$11))</f>
        <v/>
      </c>
      <c r="K392" s="10" t="str">
        <f aca="false">IF(OR(A392="",D392="not in list"),"",IF(Results!$C$11=0,0,SUMIF('Current trees'!$D$2:$D$501,D392,'Current trees'!$B$2:$B$501)/Results!$C$11))</f>
        <v/>
      </c>
      <c r="L392" s="9" t="str">
        <f aca="false">IF(AND(A392="",B392=""),"",IF(A392="","Species name missing: these trees are not counted",IF(A392&lt;&gt;TRIM(A392),"Extra spaces in the species name: remove them",IF(OR(B392="",AND(B392&lt;&gt;"",IFERROR(OR(NOT(ISNUMBER(B392)),B392&lt;0,B392&lt;&gt;INT(B392)),TRUE()))),"Number of trees must be a whole number, 0 or more",IF(D392="not in list","Genus not in 'Genus–family list': add it",IF(COUNTIF($A$2:$A$501,A392)&gt;1,"Species listed more than once: combine the rows",IF(N(F392)&lt;0,"More trees removed than exist: check the planting plan","")))))))</f>
        <v/>
      </c>
    </row>
    <row r="393" customFormat="false" ht="15" hidden="false" customHeight="true" outlineLevel="0" collapsed="false">
      <c r="A393" s="7"/>
      <c r="B393" s="8"/>
      <c r="C393" s="9" t="str">
        <f aca="false">IF(A393="","",IFERROR(LEFT(TRIM(A393),FIND(" ",TRIM(A393))-1),TRIM(A393)))</f>
        <v/>
      </c>
      <c r="D393" s="9" t="str">
        <f aca="false">IF(A393="","",IFERROR(VLOOKUP(C393,'Genus–family list'!$A$2:$B$400,2,FALSE()),"not in list"))</f>
        <v/>
      </c>
      <c r="E393" s="10" t="str">
        <f aca="false">IF(A393="","",IF(Results!$C$11=0,0,B393/Results!$C$11))</f>
        <v/>
      </c>
      <c r="F393" s="11" t="str">
        <f aca="false">IF(A393="","",B393+SUMIF('Planting plan'!$A$2:$A$201,A393,'Planting plan'!$B$2:$B$201)-SUMIF('Planting plan'!$A$2:$A$201,A393,'Planting plan'!$C$2:$C$201))</f>
        <v/>
      </c>
      <c r="G393" s="10" t="str">
        <f aca="false">IF(A393="","",IF(Results!$D$11=0,0,F393/Results!$D$11))</f>
        <v/>
      </c>
      <c r="H393" s="10" t="str">
        <f aca="false">IF(A393="","",IF(Results!$D$11=0,0,(SUMIF('Current trees'!$C$2:$C$501,C393,'Current trees'!$F$2:$F$501)+SUMIF('Planting plan'!$E$2:$E$201,C393,'Planting plan'!$H$2:$H$201))/Results!$D$11))</f>
        <v/>
      </c>
      <c r="I393" s="10" t="str">
        <f aca="false">IF(OR(A393="",D393="not in list"),"",IF(Results!$D$11=0,0,(SUMIF('Current trees'!$D$2:$D$501,D393,'Current trees'!$F$2:$F$501)+SUMIF('Planting plan'!$F$2:$F$201,D393,'Planting plan'!$H$2:$H$201))/Results!$D$11))</f>
        <v/>
      </c>
      <c r="J393" s="10" t="str">
        <f aca="false">IF(A393="","",IF(Results!$C$11=0,0,SUMIF('Current trees'!$C$2:$C$501,C393,'Current trees'!$B$2:$B$501)/Results!$C$11))</f>
        <v/>
      </c>
      <c r="K393" s="10" t="str">
        <f aca="false">IF(OR(A393="",D393="not in list"),"",IF(Results!$C$11=0,0,SUMIF('Current trees'!$D$2:$D$501,D393,'Current trees'!$B$2:$B$501)/Results!$C$11))</f>
        <v/>
      </c>
      <c r="L393" s="9" t="str">
        <f aca="false">IF(AND(A393="",B393=""),"",IF(A393="","Species name missing: these trees are not counted",IF(A393&lt;&gt;TRIM(A393),"Extra spaces in the species name: remove them",IF(OR(B393="",AND(B393&lt;&gt;"",IFERROR(OR(NOT(ISNUMBER(B393)),B393&lt;0,B393&lt;&gt;INT(B393)),TRUE()))),"Number of trees must be a whole number, 0 or more",IF(D393="not in list","Genus not in 'Genus–family list': add it",IF(COUNTIF($A$2:$A$501,A393)&gt;1,"Species listed more than once: combine the rows",IF(N(F393)&lt;0,"More trees removed than exist: check the planting plan","")))))))</f>
        <v/>
      </c>
    </row>
    <row r="394" customFormat="false" ht="15" hidden="false" customHeight="true" outlineLevel="0" collapsed="false">
      <c r="A394" s="7"/>
      <c r="B394" s="8"/>
      <c r="C394" s="9" t="str">
        <f aca="false">IF(A394="","",IFERROR(LEFT(TRIM(A394),FIND(" ",TRIM(A394))-1),TRIM(A394)))</f>
        <v/>
      </c>
      <c r="D394" s="9" t="str">
        <f aca="false">IF(A394="","",IFERROR(VLOOKUP(C394,'Genus–family list'!$A$2:$B$400,2,FALSE()),"not in list"))</f>
        <v/>
      </c>
      <c r="E394" s="10" t="str">
        <f aca="false">IF(A394="","",IF(Results!$C$11=0,0,B394/Results!$C$11))</f>
        <v/>
      </c>
      <c r="F394" s="11" t="str">
        <f aca="false">IF(A394="","",B394+SUMIF('Planting plan'!$A$2:$A$201,A394,'Planting plan'!$B$2:$B$201)-SUMIF('Planting plan'!$A$2:$A$201,A394,'Planting plan'!$C$2:$C$201))</f>
        <v/>
      </c>
      <c r="G394" s="10" t="str">
        <f aca="false">IF(A394="","",IF(Results!$D$11=0,0,F394/Results!$D$11))</f>
        <v/>
      </c>
      <c r="H394" s="10" t="str">
        <f aca="false">IF(A394="","",IF(Results!$D$11=0,0,(SUMIF('Current trees'!$C$2:$C$501,C394,'Current trees'!$F$2:$F$501)+SUMIF('Planting plan'!$E$2:$E$201,C394,'Planting plan'!$H$2:$H$201))/Results!$D$11))</f>
        <v/>
      </c>
      <c r="I394" s="10" t="str">
        <f aca="false">IF(OR(A394="",D394="not in list"),"",IF(Results!$D$11=0,0,(SUMIF('Current trees'!$D$2:$D$501,D394,'Current trees'!$F$2:$F$501)+SUMIF('Planting plan'!$F$2:$F$201,D394,'Planting plan'!$H$2:$H$201))/Results!$D$11))</f>
        <v/>
      </c>
      <c r="J394" s="10" t="str">
        <f aca="false">IF(A394="","",IF(Results!$C$11=0,0,SUMIF('Current trees'!$C$2:$C$501,C394,'Current trees'!$B$2:$B$501)/Results!$C$11))</f>
        <v/>
      </c>
      <c r="K394" s="10" t="str">
        <f aca="false">IF(OR(A394="",D394="not in list"),"",IF(Results!$C$11=0,0,SUMIF('Current trees'!$D$2:$D$501,D394,'Current trees'!$B$2:$B$501)/Results!$C$11))</f>
        <v/>
      </c>
      <c r="L394" s="9" t="str">
        <f aca="false">IF(AND(A394="",B394=""),"",IF(A394="","Species name missing: these trees are not counted",IF(A394&lt;&gt;TRIM(A394),"Extra spaces in the species name: remove them",IF(OR(B394="",AND(B394&lt;&gt;"",IFERROR(OR(NOT(ISNUMBER(B394)),B394&lt;0,B394&lt;&gt;INT(B394)),TRUE()))),"Number of trees must be a whole number, 0 or more",IF(D394="not in list","Genus not in 'Genus–family list': add it",IF(COUNTIF($A$2:$A$501,A394)&gt;1,"Species listed more than once: combine the rows",IF(N(F394)&lt;0,"More trees removed than exist: check the planting plan","")))))))</f>
        <v/>
      </c>
    </row>
    <row r="395" customFormat="false" ht="15" hidden="false" customHeight="true" outlineLevel="0" collapsed="false">
      <c r="A395" s="7"/>
      <c r="B395" s="8"/>
      <c r="C395" s="9" t="str">
        <f aca="false">IF(A395="","",IFERROR(LEFT(TRIM(A395),FIND(" ",TRIM(A395))-1),TRIM(A395)))</f>
        <v/>
      </c>
      <c r="D395" s="9" t="str">
        <f aca="false">IF(A395="","",IFERROR(VLOOKUP(C395,'Genus–family list'!$A$2:$B$400,2,FALSE()),"not in list"))</f>
        <v/>
      </c>
      <c r="E395" s="10" t="str">
        <f aca="false">IF(A395="","",IF(Results!$C$11=0,0,B395/Results!$C$11))</f>
        <v/>
      </c>
      <c r="F395" s="11" t="str">
        <f aca="false">IF(A395="","",B395+SUMIF('Planting plan'!$A$2:$A$201,A395,'Planting plan'!$B$2:$B$201)-SUMIF('Planting plan'!$A$2:$A$201,A395,'Planting plan'!$C$2:$C$201))</f>
        <v/>
      </c>
      <c r="G395" s="10" t="str">
        <f aca="false">IF(A395="","",IF(Results!$D$11=0,0,F395/Results!$D$11))</f>
        <v/>
      </c>
      <c r="H395" s="10" t="str">
        <f aca="false">IF(A395="","",IF(Results!$D$11=0,0,(SUMIF('Current trees'!$C$2:$C$501,C395,'Current trees'!$F$2:$F$501)+SUMIF('Planting plan'!$E$2:$E$201,C395,'Planting plan'!$H$2:$H$201))/Results!$D$11))</f>
        <v/>
      </c>
      <c r="I395" s="10" t="str">
        <f aca="false">IF(OR(A395="",D395="not in list"),"",IF(Results!$D$11=0,0,(SUMIF('Current trees'!$D$2:$D$501,D395,'Current trees'!$F$2:$F$501)+SUMIF('Planting plan'!$F$2:$F$201,D395,'Planting plan'!$H$2:$H$201))/Results!$D$11))</f>
        <v/>
      </c>
      <c r="J395" s="10" t="str">
        <f aca="false">IF(A395="","",IF(Results!$C$11=0,0,SUMIF('Current trees'!$C$2:$C$501,C395,'Current trees'!$B$2:$B$501)/Results!$C$11))</f>
        <v/>
      </c>
      <c r="K395" s="10" t="str">
        <f aca="false">IF(OR(A395="",D395="not in list"),"",IF(Results!$C$11=0,0,SUMIF('Current trees'!$D$2:$D$501,D395,'Current trees'!$B$2:$B$501)/Results!$C$11))</f>
        <v/>
      </c>
      <c r="L395" s="9" t="str">
        <f aca="false">IF(AND(A395="",B395=""),"",IF(A395="","Species name missing: these trees are not counted",IF(A395&lt;&gt;TRIM(A395),"Extra spaces in the species name: remove them",IF(OR(B395="",AND(B395&lt;&gt;"",IFERROR(OR(NOT(ISNUMBER(B395)),B395&lt;0,B395&lt;&gt;INT(B395)),TRUE()))),"Number of trees must be a whole number, 0 or more",IF(D395="not in list","Genus not in 'Genus–family list': add it",IF(COUNTIF($A$2:$A$501,A395)&gt;1,"Species listed more than once: combine the rows",IF(N(F395)&lt;0,"More trees removed than exist: check the planting plan","")))))))</f>
        <v/>
      </c>
    </row>
    <row r="396" customFormat="false" ht="15" hidden="false" customHeight="true" outlineLevel="0" collapsed="false">
      <c r="A396" s="7"/>
      <c r="B396" s="8"/>
      <c r="C396" s="9" t="str">
        <f aca="false">IF(A396="","",IFERROR(LEFT(TRIM(A396),FIND(" ",TRIM(A396))-1),TRIM(A396)))</f>
        <v/>
      </c>
      <c r="D396" s="9" t="str">
        <f aca="false">IF(A396="","",IFERROR(VLOOKUP(C396,'Genus–family list'!$A$2:$B$400,2,FALSE()),"not in list"))</f>
        <v/>
      </c>
      <c r="E396" s="10" t="str">
        <f aca="false">IF(A396="","",IF(Results!$C$11=0,0,B396/Results!$C$11))</f>
        <v/>
      </c>
      <c r="F396" s="11" t="str">
        <f aca="false">IF(A396="","",B396+SUMIF('Planting plan'!$A$2:$A$201,A396,'Planting plan'!$B$2:$B$201)-SUMIF('Planting plan'!$A$2:$A$201,A396,'Planting plan'!$C$2:$C$201))</f>
        <v/>
      </c>
      <c r="G396" s="10" t="str">
        <f aca="false">IF(A396="","",IF(Results!$D$11=0,0,F396/Results!$D$11))</f>
        <v/>
      </c>
      <c r="H396" s="10" t="str">
        <f aca="false">IF(A396="","",IF(Results!$D$11=0,0,(SUMIF('Current trees'!$C$2:$C$501,C396,'Current trees'!$F$2:$F$501)+SUMIF('Planting plan'!$E$2:$E$201,C396,'Planting plan'!$H$2:$H$201))/Results!$D$11))</f>
        <v/>
      </c>
      <c r="I396" s="10" t="str">
        <f aca="false">IF(OR(A396="",D396="not in list"),"",IF(Results!$D$11=0,0,(SUMIF('Current trees'!$D$2:$D$501,D396,'Current trees'!$F$2:$F$501)+SUMIF('Planting plan'!$F$2:$F$201,D396,'Planting plan'!$H$2:$H$201))/Results!$D$11))</f>
        <v/>
      </c>
      <c r="J396" s="10" t="str">
        <f aca="false">IF(A396="","",IF(Results!$C$11=0,0,SUMIF('Current trees'!$C$2:$C$501,C396,'Current trees'!$B$2:$B$501)/Results!$C$11))</f>
        <v/>
      </c>
      <c r="K396" s="10" t="str">
        <f aca="false">IF(OR(A396="",D396="not in list"),"",IF(Results!$C$11=0,0,SUMIF('Current trees'!$D$2:$D$501,D396,'Current trees'!$B$2:$B$501)/Results!$C$11))</f>
        <v/>
      </c>
      <c r="L396" s="9" t="str">
        <f aca="false">IF(AND(A396="",B396=""),"",IF(A396="","Species name missing: these trees are not counted",IF(A396&lt;&gt;TRIM(A396),"Extra spaces in the species name: remove them",IF(OR(B396="",AND(B396&lt;&gt;"",IFERROR(OR(NOT(ISNUMBER(B396)),B396&lt;0,B396&lt;&gt;INT(B396)),TRUE()))),"Number of trees must be a whole number, 0 or more",IF(D396="not in list","Genus not in 'Genus–family list': add it",IF(COUNTIF($A$2:$A$501,A396)&gt;1,"Species listed more than once: combine the rows",IF(N(F396)&lt;0,"More trees removed than exist: check the planting plan","")))))))</f>
        <v/>
      </c>
    </row>
    <row r="397" customFormat="false" ht="15" hidden="false" customHeight="true" outlineLevel="0" collapsed="false">
      <c r="A397" s="7"/>
      <c r="B397" s="8"/>
      <c r="C397" s="9" t="str">
        <f aca="false">IF(A397="","",IFERROR(LEFT(TRIM(A397),FIND(" ",TRIM(A397))-1),TRIM(A397)))</f>
        <v/>
      </c>
      <c r="D397" s="9" t="str">
        <f aca="false">IF(A397="","",IFERROR(VLOOKUP(C397,'Genus–family list'!$A$2:$B$400,2,FALSE()),"not in list"))</f>
        <v/>
      </c>
      <c r="E397" s="10" t="str">
        <f aca="false">IF(A397="","",IF(Results!$C$11=0,0,B397/Results!$C$11))</f>
        <v/>
      </c>
      <c r="F397" s="11" t="str">
        <f aca="false">IF(A397="","",B397+SUMIF('Planting plan'!$A$2:$A$201,A397,'Planting plan'!$B$2:$B$201)-SUMIF('Planting plan'!$A$2:$A$201,A397,'Planting plan'!$C$2:$C$201))</f>
        <v/>
      </c>
      <c r="G397" s="10" t="str">
        <f aca="false">IF(A397="","",IF(Results!$D$11=0,0,F397/Results!$D$11))</f>
        <v/>
      </c>
      <c r="H397" s="10" t="str">
        <f aca="false">IF(A397="","",IF(Results!$D$11=0,0,(SUMIF('Current trees'!$C$2:$C$501,C397,'Current trees'!$F$2:$F$501)+SUMIF('Planting plan'!$E$2:$E$201,C397,'Planting plan'!$H$2:$H$201))/Results!$D$11))</f>
        <v/>
      </c>
      <c r="I397" s="10" t="str">
        <f aca="false">IF(OR(A397="",D397="not in list"),"",IF(Results!$D$11=0,0,(SUMIF('Current trees'!$D$2:$D$501,D397,'Current trees'!$F$2:$F$501)+SUMIF('Planting plan'!$F$2:$F$201,D397,'Planting plan'!$H$2:$H$201))/Results!$D$11))</f>
        <v/>
      </c>
      <c r="J397" s="10" t="str">
        <f aca="false">IF(A397="","",IF(Results!$C$11=0,0,SUMIF('Current trees'!$C$2:$C$501,C397,'Current trees'!$B$2:$B$501)/Results!$C$11))</f>
        <v/>
      </c>
      <c r="K397" s="10" t="str">
        <f aca="false">IF(OR(A397="",D397="not in list"),"",IF(Results!$C$11=0,0,SUMIF('Current trees'!$D$2:$D$501,D397,'Current trees'!$B$2:$B$501)/Results!$C$11))</f>
        <v/>
      </c>
      <c r="L397" s="9" t="str">
        <f aca="false">IF(AND(A397="",B397=""),"",IF(A397="","Species name missing: these trees are not counted",IF(A397&lt;&gt;TRIM(A397),"Extra spaces in the species name: remove them",IF(OR(B397="",AND(B397&lt;&gt;"",IFERROR(OR(NOT(ISNUMBER(B397)),B397&lt;0,B397&lt;&gt;INT(B397)),TRUE()))),"Number of trees must be a whole number, 0 or more",IF(D397="not in list","Genus not in 'Genus–family list': add it",IF(COUNTIF($A$2:$A$501,A397)&gt;1,"Species listed more than once: combine the rows",IF(N(F397)&lt;0,"More trees removed than exist: check the planting plan","")))))))</f>
        <v/>
      </c>
    </row>
    <row r="398" customFormat="false" ht="15" hidden="false" customHeight="true" outlineLevel="0" collapsed="false">
      <c r="A398" s="7"/>
      <c r="B398" s="8"/>
      <c r="C398" s="9" t="str">
        <f aca="false">IF(A398="","",IFERROR(LEFT(TRIM(A398),FIND(" ",TRIM(A398))-1),TRIM(A398)))</f>
        <v/>
      </c>
      <c r="D398" s="9" t="str">
        <f aca="false">IF(A398="","",IFERROR(VLOOKUP(C398,'Genus–family list'!$A$2:$B$400,2,FALSE()),"not in list"))</f>
        <v/>
      </c>
      <c r="E398" s="10" t="str">
        <f aca="false">IF(A398="","",IF(Results!$C$11=0,0,B398/Results!$C$11))</f>
        <v/>
      </c>
      <c r="F398" s="11" t="str">
        <f aca="false">IF(A398="","",B398+SUMIF('Planting plan'!$A$2:$A$201,A398,'Planting plan'!$B$2:$B$201)-SUMIF('Planting plan'!$A$2:$A$201,A398,'Planting plan'!$C$2:$C$201))</f>
        <v/>
      </c>
      <c r="G398" s="10" t="str">
        <f aca="false">IF(A398="","",IF(Results!$D$11=0,0,F398/Results!$D$11))</f>
        <v/>
      </c>
      <c r="H398" s="10" t="str">
        <f aca="false">IF(A398="","",IF(Results!$D$11=0,0,(SUMIF('Current trees'!$C$2:$C$501,C398,'Current trees'!$F$2:$F$501)+SUMIF('Planting plan'!$E$2:$E$201,C398,'Planting plan'!$H$2:$H$201))/Results!$D$11))</f>
        <v/>
      </c>
      <c r="I398" s="10" t="str">
        <f aca="false">IF(OR(A398="",D398="not in list"),"",IF(Results!$D$11=0,0,(SUMIF('Current trees'!$D$2:$D$501,D398,'Current trees'!$F$2:$F$501)+SUMIF('Planting plan'!$F$2:$F$201,D398,'Planting plan'!$H$2:$H$201))/Results!$D$11))</f>
        <v/>
      </c>
      <c r="J398" s="10" t="str">
        <f aca="false">IF(A398="","",IF(Results!$C$11=0,0,SUMIF('Current trees'!$C$2:$C$501,C398,'Current trees'!$B$2:$B$501)/Results!$C$11))</f>
        <v/>
      </c>
      <c r="K398" s="10" t="str">
        <f aca="false">IF(OR(A398="",D398="not in list"),"",IF(Results!$C$11=0,0,SUMIF('Current trees'!$D$2:$D$501,D398,'Current trees'!$B$2:$B$501)/Results!$C$11))</f>
        <v/>
      </c>
      <c r="L398" s="9" t="str">
        <f aca="false">IF(AND(A398="",B398=""),"",IF(A398="","Species name missing: these trees are not counted",IF(A398&lt;&gt;TRIM(A398),"Extra spaces in the species name: remove them",IF(OR(B398="",AND(B398&lt;&gt;"",IFERROR(OR(NOT(ISNUMBER(B398)),B398&lt;0,B398&lt;&gt;INT(B398)),TRUE()))),"Number of trees must be a whole number, 0 or more",IF(D398="not in list","Genus not in 'Genus–family list': add it",IF(COUNTIF($A$2:$A$501,A398)&gt;1,"Species listed more than once: combine the rows",IF(N(F398)&lt;0,"More trees removed than exist: check the planting plan","")))))))</f>
        <v/>
      </c>
    </row>
    <row r="399" customFormat="false" ht="15" hidden="false" customHeight="true" outlineLevel="0" collapsed="false">
      <c r="A399" s="7"/>
      <c r="B399" s="8"/>
      <c r="C399" s="9" t="str">
        <f aca="false">IF(A399="","",IFERROR(LEFT(TRIM(A399),FIND(" ",TRIM(A399))-1),TRIM(A399)))</f>
        <v/>
      </c>
      <c r="D399" s="9" t="str">
        <f aca="false">IF(A399="","",IFERROR(VLOOKUP(C399,'Genus–family list'!$A$2:$B$400,2,FALSE()),"not in list"))</f>
        <v/>
      </c>
      <c r="E399" s="10" t="str">
        <f aca="false">IF(A399="","",IF(Results!$C$11=0,0,B399/Results!$C$11))</f>
        <v/>
      </c>
      <c r="F399" s="11" t="str">
        <f aca="false">IF(A399="","",B399+SUMIF('Planting plan'!$A$2:$A$201,A399,'Planting plan'!$B$2:$B$201)-SUMIF('Planting plan'!$A$2:$A$201,A399,'Planting plan'!$C$2:$C$201))</f>
        <v/>
      </c>
      <c r="G399" s="10" t="str">
        <f aca="false">IF(A399="","",IF(Results!$D$11=0,0,F399/Results!$D$11))</f>
        <v/>
      </c>
      <c r="H399" s="10" t="str">
        <f aca="false">IF(A399="","",IF(Results!$D$11=0,0,(SUMIF('Current trees'!$C$2:$C$501,C399,'Current trees'!$F$2:$F$501)+SUMIF('Planting plan'!$E$2:$E$201,C399,'Planting plan'!$H$2:$H$201))/Results!$D$11))</f>
        <v/>
      </c>
      <c r="I399" s="10" t="str">
        <f aca="false">IF(OR(A399="",D399="not in list"),"",IF(Results!$D$11=0,0,(SUMIF('Current trees'!$D$2:$D$501,D399,'Current trees'!$F$2:$F$501)+SUMIF('Planting plan'!$F$2:$F$201,D399,'Planting plan'!$H$2:$H$201))/Results!$D$11))</f>
        <v/>
      </c>
      <c r="J399" s="10" t="str">
        <f aca="false">IF(A399="","",IF(Results!$C$11=0,0,SUMIF('Current trees'!$C$2:$C$501,C399,'Current trees'!$B$2:$B$501)/Results!$C$11))</f>
        <v/>
      </c>
      <c r="K399" s="10" t="str">
        <f aca="false">IF(OR(A399="",D399="not in list"),"",IF(Results!$C$11=0,0,SUMIF('Current trees'!$D$2:$D$501,D399,'Current trees'!$B$2:$B$501)/Results!$C$11))</f>
        <v/>
      </c>
      <c r="L399" s="9" t="str">
        <f aca="false">IF(AND(A399="",B399=""),"",IF(A399="","Species name missing: these trees are not counted",IF(A399&lt;&gt;TRIM(A399),"Extra spaces in the species name: remove them",IF(OR(B399="",AND(B399&lt;&gt;"",IFERROR(OR(NOT(ISNUMBER(B399)),B399&lt;0,B399&lt;&gt;INT(B399)),TRUE()))),"Number of trees must be a whole number, 0 or more",IF(D399="not in list","Genus not in 'Genus–family list': add it",IF(COUNTIF($A$2:$A$501,A399)&gt;1,"Species listed more than once: combine the rows",IF(N(F399)&lt;0,"More trees removed than exist: check the planting plan","")))))))</f>
        <v/>
      </c>
    </row>
    <row r="400" customFormat="false" ht="15" hidden="false" customHeight="true" outlineLevel="0" collapsed="false">
      <c r="A400" s="7"/>
      <c r="B400" s="8"/>
      <c r="C400" s="9" t="str">
        <f aca="false">IF(A400="","",IFERROR(LEFT(TRIM(A400),FIND(" ",TRIM(A400))-1),TRIM(A400)))</f>
        <v/>
      </c>
      <c r="D400" s="9" t="str">
        <f aca="false">IF(A400="","",IFERROR(VLOOKUP(C400,'Genus–family list'!$A$2:$B$400,2,FALSE()),"not in list"))</f>
        <v/>
      </c>
      <c r="E400" s="10" t="str">
        <f aca="false">IF(A400="","",IF(Results!$C$11=0,0,B400/Results!$C$11))</f>
        <v/>
      </c>
      <c r="F400" s="11" t="str">
        <f aca="false">IF(A400="","",B400+SUMIF('Planting plan'!$A$2:$A$201,A400,'Planting plan'!$B$2:$B$201)-SUMIF('Planting plan'!$A$2:$A$201,A400,'Planting plan'!$C$2:$C$201))</f>
        <v/>
      </c>
      <c r="G400" s="10" t="str">
        <f aca="false">IF(A400="","",IF(Results!$D$11=0,0,F400/Results!$D$11))</f>
        <v/>
      </c>
      <c r="H400" s="10" t="str">
        <f aca="false">IF(A400="","",IF(Results!$D$11=0,0,(SUMIF('Current trees'!$C$2:$C$501,C400,'Current trees'!$F$2:$F$501)+SUMIF('Planting plan'!$E$2:$E$201,C400,'Planting plan'!$H$2:$H$201))/Results!$D$11))</f>
        <v/>
      </c>
      <c r="I400" s="10" t="str">
        <f aca="false">IF(OR(A400="",D400="not in list"),"",IF(Results!$D$11=0,0,(SUMIF('Current trees'!$D$2:$D$501,D400,'Current trees'!$F$2:$F$501)+SUMIF('Planting plan'!$F$2:$F$201,D400,'Planting plan'!$H$2:$H$201))/Results!$D$11))</f>
        <v/>
      </c>
      <c r="J400" s="10" t="str">
        <f aca="false">IF(A400="","",IF(Results!$C$11=0,0,SUMIF('Current trees'!$C$2:$C$501,C400,'Current trees'!$B$2:$B$501)/Results!$C$11))</f>
        <v/>
      </c>
      <c r="K400" s="10" t="str">
        <f aca="false">IF(OR(A400="",D400="not in list"),"",IF(Results!$C$11=0,0,SUMIF('Current trees'!$D$2:$D$501,D400,'Current trees'!$B$2:$B$501)/Results!$C$11))</f>
        <v/>
      </c>
      <c r="L400" s="9" t="str">
        <f aca="false">IF(AND(A400="",B400=""),"",IF(A400="","Species name missing: these trees are not counted",IF(A400&lt;&gt;TRIM(A400),"Extra spaces in the species name: remove them",IF(OR(B400="",AND(B400&lt;&gt;"",IFERROR(OR(NOT(ISNUMBER(B400)),B400&lt;0,B400&lt;&gt;INT(B400)),TRUE()))),"Number of trees must be a whole number, 0 or more",IF(D400="not in list","Genus not in 'Genus–family list': add it",IF(COUNTIF($A$2:$A$501,A400)&gt;1,"Species listed more than once: combine the rows",IF(N(F400)&lt;0,"More trees removed than exist: check the planting plan","")))))))</f>
        <v/>
      </c>
    </row>
    <row r="401" customFormat="false" ht="15" hidden="false" customHeight="true" outlineLevel="0" collapsed="false">
      <c r="A401" s="7"/>
      <c r="B401" s="8"/>
      <c r="C401" s="9" t="str">
        <f aca="false">IF(A401="","",IFERROR(LEFT(TRIM(A401),FIND(" ",TRIM(A401))-1),TRIM(A401)))</f>
        <v/>
      </c>
      <c r="D401" s="9" t="str">
        <f aca="false">IF(A401="","",IFERROR(VLOOKUP(C401,'Genus–family list'!$A$2:$B$400,2,FALSE()),"not in list"))</f>
        <v/>
      </c>
      <c r="E401" s="10" t="str">
        <f aca="false">IF(A401="","",IF(Results!$C$11=0,0,B401/Results!$C$11))</f>
        <v/>
      </c>
      <c r="F401" s="11" t="str">
        <f aca="false">IF(A401="","",B401+SUMIF('Planting plan'!$A$2:$A$201,A401,'Planting plan'!$B$2:$B$201)-SUMIF('Planting plan'!$A$2:$A$201,A401,'Planting plan'!$C$2:$C$201))</f>
        <v/>
      </c>
      <c r="G401" s="10" t="str">
        <f aca="false">IF(A401="","",IF(Results!$D$11=0,0,F401/Results!$D$11))</f>
        <v/>
      </c>
      <c r="H401" s="10" t="str">
        <f aca="false">IF(A401="","",IF(Results!$D$11=0,0,(SUMIF('Current trees'!$C$2:$C$501,C401,'Current trees'!$F$2:$F$501)+SUMIF('Planting plan'!$E$2:$E$201,C401,'Planting plan'!$H$2:$H$201))/Results!$D$11))</f>
        <v/>
      </c>
      <c r="I401" s="10" t="str">
        <f aca="false">IF(OR(A401="",D401="not in list"),"",IF(Results!$D$11=0,0,(SUMIF('Current trees'!$D$2:$D$501,D401,'Current trees'!$F$2:$F$501)+SUMIF('Planting plan'!$F$2:$F$201,D401,'Planting plan'!$H$2:$H$201))/Results!$D$11))</f>
        <v/>
      </c>
      <c r="J401" s="10" t="str">
        <f aca="false">IF(A401="","",IF(Results!$C$11=0,0,SUMIF('Current trees'!$C$2:$C$501,C401,'Current trees'!$B$2:$B$501)/Results!$C$11))</f>
        <v/>
      </c>
      <c r="K401" s="10" t="str">
        <f aca="false">IF(OR(A401="",D401="not in list"),"",IF(Results!$C$11=0,0,SUMIF('Current trees'!$D$2:$D$501,D401,'Current trees'!$B$2:$B$501)/Results!$C$11))</f>
        <v/>
      </c>
      <c r="L401" s="9" t="str">
        <f aca="false">IF(AND(A401="",B401=""),"",IF(A401="","Species name missing: these trees are not counted",IF(A401&lt;&gt;TRIM(A401),"Extra spaces in the species name: remove them",IF(OR(B401="",AND(B401&lt;&gt;"",IFERROR(OR(NOT(ISNUMBER(B401)),B401&lt;0,B401&lt;&gt;INT(B401)),TRUE()))),"Number of trees must be a whole number, 0 or more",IF(D401="not in list","Genus not in 'Genus–family list': add it",IF(COUNTIF($A$2:$A$501,A401)&gt;1,"Species listed more than once: combine the rows",IF(N(F401)&lt;0,"More trees removed than exist: check the planting plan","")))))))</f>
        <v/>
      </c>
    </row>
    <row r="402" customFormat="false" ht="15" hidden="false" customHeight="true" outlineLevel="0" collapsed="false">
      <c r="A402" s="7"/>
      <c r="B402" s="8"/>
      <c r="C402" s="9" t="str">
        <f aca="false">IF(A402="","",IFERROR(LEFT(TRIM(A402),FIND(" ",TRIM(A402))-1),TRIM(A402)))</f>
        <v/>
      </c>
      <c r="D402" s="9" t="str">
        <f aca="false">IF(A402="","",IFERROR(VLOOKUP(C402,'Genus–family list'!$A$2:$B$400,2,FALSE()),"not in list"))</f>
        <v/>
      </c>
      <c r="E402" s="10" t="str">
        <f aca="false">IF(A402="","",IF(Results!$C$11=0,0,B402/Results!$C$11))</f>
        <v/>
      </c>
      <c r="F402" s="11" t="str">
        <f aca="false">IF(A402="","",B402+SUMIF('Planting plan'!$A$2:$A$201,A402,'Planting plan'!$B$2:$B$201)-SUMIF('Planting plan'!$A$2:$A$201,A402,'Planting plan'!$C$2:$C$201))</f>
        <v/>
      </c>
      <c r="G402" s="10" t="str">
        <f aca="false">IF(A402="","",IF(Results!$D$11=0,0,F402/Results!$D$11))</f>
        <v/>
      </c>
      <c r="H402" s="10" t="str">
        <f aca="false">IF(A402="","",IF(Results!$D$11=0,0,(SUMIF('Current trees'!$C$2:$C$501,C402,'Current trees'!$F$2:$F$501)+SUMIF('Planting plan'!$E$2:$E$201,C402,'Planting plan'!$H$2:$H$201))/Results!$D$11))</f>
        <v/>
      </c>
      <c r="I402" s="10" t="str">
        <f aca="false">IF(OR(A402="",D402="not in list"),"",IF(Results!$D$11=0,0,(SUMIF('Current trees'!$D$2:$D$501,D402,'Current trees'!$F$2:$F$501)+SUMIF('Planting plan'!$F$2:$F$201,D402,'Planting plan'!$H$2:$H$201))/Results!$D$11))</f>
        <v/>
      </c>
      <c r="J402" s="10" t="str">
        <f aca="false">IF(A402="","",IF(Results!$C$11=0,0,SUMIF('Current trees'!$C$2:$C$501,C402,'Current trees'!$B$2:$B$501)/Results!$C$11))</f>
        <v/>
      </c>
      <c r="K402" s="10" t="str">
        <f aca="false">IF(OR(A402="",D402="not in list"),"",IF(Results!$C$11=0,0,SUMIF('Current trees'!$D$2:$D$501,D402,'Current trees'!$B$2:$B$501)/Results!$C$11))</f>
        <v/>
      </c>
      <c r="L402" s="9" t="str">
        <f aca="false">IF(AND(A402="",B402=""),"",IF(A402="","Species name missing: these trees are not counted",IF(A402&lt;&gt;TRIM(A402),"Extra spaces in the species name: remove them",IF(OR(B402="",AND(B402&lt;&gt;"",IFERROR(OR(NOT(ISNUMBER(B402)),B402&lt;0,B402&lt;&gt;INT(B402)),TRUE()))),"Number of trees must be a whole number, 0 or more",IF(D402="not in list","Genus not in 'Genus–family list': add it",IF(COUNTIF($A$2:$A$501,A402)&gt;1,"Species listed more than once: combine the rows",IF(N(F402)&lt;0,"More trees removed than exist: check the planting plan","")))))))</f>
        <v/>
      </c>
    </row>
    <row r="403" customFormat="false" ht="15" hidden="false" customHeight="true" outlineLevel="0" collapsed="false">
      <c r="A403" s="7"/>
      <c r="B403" s="8"/>
      <c r="C403" s="9" t="str">
        <f aca="false">IF(A403="","",IFERROR(LEFT(TRIM(A403),FIND(" ",TRIM(A403))-1),TRIM(A403)))</f>
        <v/>
      </c>
      <c r="D403" s="9" t="str">
        <f aca="false">IF(A403="","",IFERROR(VLOOKUP(C403,'Genus–family list'!$A$2:$B$400,2,FALSE()),"not in list"))</f>
        <v/>
      </c>
      <c r="E403" s="10" t="str">
        <f aca="false">IF(A403="","",IF(Results!$C$11=0,0,B403/Results!$C$11))</f>
        <v/>
      </c>
      <c r="F403" s="11" t="str">
        <f aca="false">IF(A403="","",B403+SUMIF('Planting plan'!$A$2:$A$201,A403,'Planting plan'!$B$2:$B$201)-SUMIF('Planting plan'!$A$2:$A$201,A403,'Planting plan'!$C$2:$C$201))</f>
        <v/>
      </c>
      <c r="G403" s="10" t="str">
        <f aca="false">IF(A403="","",IF(Results!$D$11=0,0,F403/Results!$D$11))</f>
        <v/>
      </c>
      <c r="H403" s="10" t="str">
        <f aca="false">IF(A403="","",IF(Results!$D$11=0,0,(SUMIF('Current trees'!$C$2:$C$501,C403,'Current trees'!$F$2:$F$501)+SUMIF('Planting plan'!$E$2:$E$201,C403,'Planting plan'!$H$2:$H$201))/Results!$D$11))</f>
        <v/>
      </c>
      <c r="I403" s="10" t="str">
        <f aca="false">IF(OR(A403="",D403="not in list"),"",IF(Results!$D$11=0,0,(SUMIF('Current trees'!$D$2:$D$501,D403,'Current trees'!$F$2:$F$501)+SUMIF('Planting plan'!$F$2:$F$201,D403,'Planting plan'!$H$2:$H$201))/Results!$D$11))</f>
        <v/>
      </c>
      <c r="J403" s="10" t="str">
        <f aca="false">IF(A403="","",IF(Results!$C$11=0,0,SUMIF('Current trees'!$C$2:$C$501,C403,'Current trees'!$B$2:$B$501)/Results!$C$11))</f>
        <v/>
      </c>
      <c r="K403" s="10" t="str">
        <f aca="false">IF(OR(A403="",D403="not in list"),"",IF(Results!$C$11=0,0,SUMIF('Current trees'!$D$2:$D$501,D403,'Current trees'!$B$2:$B$501)/Results!$C$11))</f>
        <v/>
      </c>
      <c r="L403" s="9" t="str">
        <f aca="false">IF(AND(A403="",B403=""),"",IF(A403="","Species name missing: these trees are not counted",IF(A403&lt;&gt;TRIM(A403),"Extra spaces in the species name: remove them",IF(OR(B403="",AND(B403&lt;&gt;"",IFERROR(OR(NOT(ISNUMBER(B403)),B403&lt;0,B403&lt;&gt;INT(B403)),TRUE()))),"Number of trees must be a whole number, 0 or more",IF(D403="not in list","Genus not in 'Genus–family list': add it",IF(COUNTIF($A$2:$A$501,A403)&gt;1,"Species listed more than once: combine the rows",IF(N(F403)&lt;0,"More trees removed than exist: check the planting plan","")))))))</f>
        <v/>
      </c>
    </row>
    <row r="404" customFormat="false" ht="15" hidden="false" customHeight="true" outlineLevel="0" collapsed="false">
      <c r="A404" s="7"/>
      <c r="B404" s="8"/>
      <c r="C404" s="9" t="str">
        <f aca="false">IF(A404="","",IFERROR(LEFT(TRIM(A404),FIND(" ",TRIM(A404))-1),TRIM(A404)))</f>
        <v/>
      </c>
      <c r="D404" s="9" t="str">
        <f aca="false">IF(A404="","",IFERROR(VLOOKUP(C404,'Genus–family list'!$A$2:$B$400,2,FALSE()),"not in list"))</f>
        <v/>
      </c>
      <c r="E404" s="10" t="str">
        <f aca="false">IF(A404="","",IF(Results!$C$11=0,0,B404/Results!$C$11))</f>
        <v/>
      </c>
      <c r="F404" s="11" t="str">
        <f aca="false">IF(A404="","",B404+SUMIF('Planting plan'!$A$2:$A$201,A404,'Planting plan'!$B$2:$B$201)-SUMIF('Planting plan'!$A$2:$A$201,A404,'Planting plan'!$C$2:$C$201))</f>
        <v/>
      </c>
      <c r="G404" s="10" t="str">
        <f aca="false">IF(A404="","",IF(Results!$D$11=0,0,F404/Results!$D$11))</f>
        <v/>
      </c>
      <c r="H404" s="10" t="str">
        <f aca="false">IF(A404="","",IF(Results!$D$11=0,0,(SUMIF('Current trees'!$C$2:$C$501,C404,'Current trees'!$F$2:$F$501)+SUMIF('Planting plan'!$E$2:$E$201,C404,'Planting plan'!$H$2:$H$201))/Results!$D$11))</f>
        <v/>
      </c>
      <c r="I404" s="10" t="str">
        <f aca="false">IF(OR(A404="",D404="not in list"),"",IF(Results!$D$11=0,0,(SUMIF('Current trees'!$D$2:$D$501,D404,'Current trees'!$F$2:$F$501)+SUMIF('Planting plan'!$F$2:$F$201,D404,'Planting plan'!$H$2:$H$201))/Results!$D$11))</f>
        <v/>
      </c>
      <c r="J404" s="10" t="str">
        <f aca="false">IF(A404="","",IF(Results!$C$11=0,0,SUMIF('Current trees'!$C$2:$C$501,C404,'Current trees'!$B$2:$B$501)/Results!$C$11))</f>
        <v/>
      </c>
      <c r="K404" s="10" t="str">
        <f aca="false">IF(OR(A404="",D404="not in list"),"",IF(Results!$C$11=0,0,SUMIF('Current trees'!$D$2:$D$501,D404,'Current trees'!$B$2:$B$501)/Results!$C$11))</f>
        <v/>
      </c>
      <c r="L404" s="9" t="str">
        <f aca="false">IF(AND(A404="",B404=""),"",IF(A404="","Species name missing: these trees are not counted",IF(A404&lt;&gt;TRIM(A404),"Extra spaces in the species name: remove them",IF(OR(B404="",AND(B404&lt;&gt;"",IFERROR(OR(NOT(ISNUMBER(B404)),B404&lt;0,B404&lt;&gt;INT(B404)),TRUE()))),"Number of trees must be a whole number, 0 or more",IF(D404="not in list","Genus not in 'Genus–family list': add it",IF(COUNTIF($A$2:$A$501,A404)&gt;1,"Species listed more than once: combine the rows",IF(N(F404)&lt;0,"More trees removed than exist: check the planting plan","")))))))</f>
        <v/>
      </c>
    </row>
    <row r="405" customFormat="false" ht="15" hidden="false" customHeight="true" outlineLevel="0" collapsed="false">
      <c r="A405" s="7"/>
      <c r="B405" s="8"/>
      <c r="C405" s="9" t="str">
        <f aca="false">IF(A405="","",IFERROR(LEFT(TRIM(A405),FIND(" ",TRIM(A405))-1),TRIM(A405)))</f>
        <v/>
      </c>
      <c r="D405" s="9" t="str">
        <f aca="false">IF(A405="","",IFERROR(VLOOKUP(C405,'Genus–family list'!$A$2:$B$400,2,FALSE()),"not in list"))</f>
        <v/>
      </c>
      <c r="E405" s="10" t="str">
        <f aca="false">IF(A405="","",IF(Results!$C$11=0,0,B405/Results!$C$11))</f>
        <v/>
      </c>
      <c r="F405" s="11" t="str">
        <f aca="false">IF(A405="","",B405+SUMIF('Planting plan'!$A$2:$A$201,A405,'Planting plan'!$B$2:$B$201)-SUMIF('Planting plan'!$A$2:$A$201,A405,'Planting plan'!$C$2:$C$201))</f>
        <v/>
      </c>
      <c r="G405" s="10" t="str">
        <f aca="false">IF(A405="","",IF(Results!$D$11=0,0,F405/Results!$D$11))</f>
        <v/>
      </c>
      <c r="H405" s="10" t="str">
        <f aca="false">IF(A405="","",IF(Results!$D$11=0,0,(SUMIF('Current trees'!$C$2:$C$501,C405,'Current trees'!$F$2:$F$501)+SUMIF('Planting plan'!$E$2:$E$201,C405,'Planting plan'!$H$2:$H$201))/Results!$D$11))</f>
        <v/>
      </c>
      <c r="I405" s="10" t="str">
        <f aca="false">IF(OR(A405="",D405="not in list"),"",IF(Results!$D$11=0,0,(SUMIF('Current trees'!$D$2:$D$501,D405,'Current trees'!$F$2:$F$501)+SUMIF('Planting plan'!$F$2:$F$201,D405,'Planting plan'!$H$2:$H$201))/Results!$D$11))</f>
        <v/>
      </c>
      <c r="J405" s="10" t="str">
        <f aca="false">IF(A405="","",IF(Results!$C$11=0,0,SUMIF('Current trees'!$C$2:$C$501,C405,'Current trees'!$B$2:$B$501)/Results!$C$11))</f>
        <v/>
      </c>
      <c r="K405" s="10" t="str">
        <f aca="false">IF(OR(A405="",D405="not in list"),"",IF(Results!$C$11=0,0,SUMIF('Current trees'!$D$2:$D$501,D405,'Current trees'!$B$2:$B$501)/Results!$C$11))</f>
        <v/>
      </c>
      <c r="L405" s="9" t="str">
        <f aca="false">IF(AND(A405="",B405=""),"",IF(A405="","Species name missing: these trees are not counted",IF(A405&lt;&gt;TRIM(A405),"Extra spaces in the species name: remove them",IF(OR(B405="",AND(B405&lt;&gt;"",IFERROR(OR(NOT(ISNUMBER(B405)),B405&lt;0,B405&lt;&gt;INT(B405)),TRUE()))),"Number of trees must be a whole number, 0 or more",IF(D405="not in list","Genus not in 'Genus–family list': add it",IF(COUNTIF($A$2:$A$501,A405)&gt;1,"Species listed more than once: combine the rows",IF(N(F405)&lt;0,"More trees removed than exist: check the planting plan","")))))))</f>
        <v/>
      </c>
    </row>
    <row r="406" customFormat="false" ht="15" hidden="false" customHeight="true" outlineLevel="0" collapsed="false">
      <c r="A406" s="7"/>
      <c r="B406" s="8"/>
      <c r="C406" s="9" t="str">
        <f aca="false">IF(A406="","",IFERROR(LEFT(TRIM(A406),FIND(" ",TRIM(A406))-1),TRIM(A406)))</f>
        <v/>
      </c>
      <c r="D406" s="9" t="str">
        <f aca="false">IF(A406="","",IFERROR(VLOOKUP(C406,'Genus–family list'!$A$2:$B$400,2,FALSE()),"not in list"))</f>
        <v/>
      </c>
      <c r="E406" s="10" t="str">
        <f aca="false">IF(A406="","",IF(Results!$C$11=0,0,B406/Results!$C$11))</f>
        <v/>
      </c>
      <c r="F406" s="11" t="str">
        <f aca="false">IF(A406="","",B406+SUMIF('Planting plan'!$A$2:$A$201,A406,'Planting plan'!$B$2:$B$201)-SUMIF('Planting plan'!$A$2:$A$201,A406,'Planting plan'!$C$2:$C$201))</f>
        <v/>
      </c>
      <c r="G406" s="10" t="str">
        <f aca="false">IF(A406="","",IF(Results!$D$11=0,0,F406/Results!$D$11))</f>
        <v/>
      </c>
      <c r="H406" s="10" t="str">
        <f aca="false">IF(A406="","",IF(Results!$D$11=0,0,(SUMIF('Current trees'!$C$2:$C$501,C406,'Current trees'!$F$2:$F$501)+SUMIF('Planting plan'!$E$2:$E$201,C406,'Planting plan'!$H$2:$H$201))/Results!$D$11))</f>
        <v/>
      </c>
      <c r="I406" s="10" t="str">
        <f aca="false">IF(OR(A406="",D406="not in list"),"",IF(Results!$D$11=0,0,(SUMIF('Current trees'!$D$2:$D$501,D406,'Current trees'!$F$2:$F$501)+SUMIF('Planting plan'!$F$2:$F$201,D406,'Planting plan'!$H$2:$H$201))/Results!$D$11))</f>
        <v/>
      </c>
      <c r="J406" s="10" t="str">
        <f aca="false">IF(A406="","",IF(Results!$C$11=0,0,SUMIF('Current trees'!$C$2:$C$501,C406,'Current trees'!$B$2:$B$501)/Results!$C$11))</f>
        <v/>
      </c>
      <c r="K406" s="10" t="str">
        <f aca="false">IF(OR(A406="",D406="not in list"),"",IF(Results!$C$11=0,0,SUMIF('Current trees'!$D$2:$D$501,D406,'Current trees'!$B$2:$B$501)/Results!$C$11))</f>
        <v/>
      </c>
      <c r="L406" s="9" t="str">
        <f aca="false">IF(AND(A406="",B406=""),"",IF(A406="","Species name missing: these trees are not counted",IF(A406&lt;&gt;TRIM(A406),"Extra spaces in the species name: remove them",IF(OR(B406="",AND(B406&lt;&gt;"",IFERROR(OR(NOT(ISNUMBER(B406)),B406&lt;0,B406&lt;&gt;INT(B406)),TRUE()))),"Number of trees must be a whole number, 0 or more",IF(D406="not in list","Genus not in 'Genus–family list': add it",IF(COUNTIF($A$2:$A$501,A406)&gt;1,"Species listed more than once: combine the rows",IF(N(F406)&lt;0,"More trees removed than exist: check the planting plan","")))))))</f>
        <v/>
      </c>
    </row>
    <row r="407" customFormat="false" ht="15" hidden="false" customHeight="true" outlineLevel="0" collapsed="false">
      <c r="A407" s="7"/>
      <c r="B407" s="8"/>
      <c r="C407" s="9" t="str">
        <f aca="false">IF(A407="","",IFERROR(LEFT(TRIM(A407),FIND(" ",TRIM(A407))-1),TRIM(A407)))</f>
        <v/>
      </c>
      <c r="D407" s="9" t="str">
        <f aca="false">IF(A407="","",IFERROR(VLOOKUP(C407,'Genus–family list'!$A$2:$B$400,2,FALSE()),"not in list"))</f>
        <v/>
      </c>
      <c r="E407" s="10" t="str">
        <f aca="false">IF(A407="","",IF(Results!$C$11=0,0,B407/Results!$C$11))</f>
        <v/>
      </c>
      <c r="F407" s="11" t="str">
        <f aca="false">IF(A407="","",B407+SUMIF('Planting plan'!$A$2:$A$201,A407,'Planting plan'!$B$2:$B$201)-SUMIF('Planting plan'!$A$2:$A$201,A407,'Planting plan'!$C$2:$C$201))</f>
        <v/>
      </c>
      <c r="G407" s="10" t="str">
        <f aca="false">IF(A407="","",IF(Results!$D$11=0,0,F407/Results!$D$11))</f>
        <v/>
      </c>
      <c r="H407" s="10" t="str">
        <f aca="false">IF(A407="","",IF(Results!$D$11=0,0,(SUMIF('Current trees'!$C$2:$C$501,C407,'Current trees'!$F$2:$F$501)+SUMIF('Planting plan'!$E$2:$E$201,C407,'Planting plan'!$H$2:$H$201))/Results!$D$11))</f>
        <v/>
      </c>
      <c r="I407" s="10" t="str">
        <f aca="false">IF(OR(A407="",D407="not in list"),"",IF(Results!$D$11=0,0,(SUMIF('Current trees'!$D$2:$D$501,D407,'Current trees'!$F$2:$F$501)+SUMIF('Planting plan'!$F$2:$F$201,D407,'Planting plan'!$H$2:$H$201))/Results!$D$11))</f>
        <v/>
      </c>
      <c r="J407" s="10" t="str">
        <f aca="false">IF(A407="","",IF(Results!$C$11=0,0,SUMIF('Current trees'!$C$2:$C$501,C407,'Current trees'!$B$2:$B$501)/Results!$C$11))</f>
        <v/>
      </c>
      <c r="K407" s="10" t="str">
        <f aca="false">IF(OR(A407="",D407="not in list"),"",IF(Results!$C$11=0,0,SUMIF('Current trees'!$D$2:$D$501,D407,'Current trees'!$B$2:$B$501)/Results!$C$11))</f>
        <v/>
      </c>
      <c r="L407" s="9" t="str">
        <f aca="false">IF(AND(A407="",B407=""),"",IF(A407="","Species name missing: these trees are not counted",IF(A407&lt;&gt;TRIM(A407),"Extra spaces in the species name: remove them",IF(OR(B407="",AND(B407&lt;&gt;"",IFERROR(OR(NOT(ISNUMBER(B407)),B407&lt;0,B407&lt;&gt;INT(B407)),TRUE()))),"Number of trees must be a whole number, 0 or more",IF(D407="not in list","Genus not in 'Genus–family list': add it",IF(COUNTIF($A$2:$A$501,A407)&gt;1,"Species listed more than once: combine the rows",IF(N(F407)&lt;0,"More trees removed than exist: check the planting plan","")))))))</f>
        <v/>
      </c>
    </row>
    <row r="408" customFormat="false" ht="15" hidden="false" customHeight="true" outlineLevel="0" collapsed="false">
      <c r="A408" s="7"/>
      <c r="B408" s="8"/>
      <c r="C408" s="9" t="str">
        <f aca="false">IF(A408="","",IFERROR(LEFT(TRIM(A408),FIND(" ",TRIM(A408))-1),TRIM(A408)))</f>
        <v/>
      </c>
      <c r="D408" s="9" t="str">
        <f aca="false">IF(A408="","",IFERROR(VLOOKUP(C408,'Genus–family list'!$A$2:$B$400,2,FALSE()),"not in list"))</f>
        <v/>
      </c>
      <c r="E408" s="10" t="str">
        <f aca="false">IF(A408="","",IF(Results!$C$11=0,0,B408/Results!$C$11))</f>
        <v/>
      </c>
      <c r="F408" s="11" t="str">
        <f aca="false">IF(A408="","",B408+SUMIF('Planting plan'!$A$2:$A$201,A408,'Planting plan'!$B$2:$B$201)-SUMIF('Planting plan'!$A$2:$A$201,A408,'Planting plan'!$C$2:$C$201))</f>
        <v/>
      </c>
      <c r="G408" s="10" t="str">
        <f aca="false">IF(A408="","",IF(Results!$D$11=0,0,F408/Results!$D$11))</f>
        <v/>
      </c>
      <c r="H408" s="10" t="str">
        <f aca="false">IF(A408="","",IF(Results!$D$11=0,0,(SUMIF('Current trees'!$C$2:$C$501,C408,'Current trees'!$F$2:$F$501)+SUMIF('Planting plan'!$E$2:$E$201,C408,'Planting plan'!$H$2:$H$201))/Results!$D$11))</f>
        <v/>
      </c>
      <c r="I408" s="10" t="str">
        <f aca="false">IF(OR(A408="",D408="not in list"),"",IF(Results!$D$11=0,0,(SUMIF('Current trees'!$D$2:$D$501,D408,'Current trees'!$F$2:$F$501)+SUMIF('Planting plan'!$F$2:$F$201,D408,'Planting plan'!$H$2:$H$201))/Results!$D$11))</f>
        <v/>
      </c>
      <c r="J408" s="10" t="str">
        <f aca="false">IF(A408="","",IF(Results!$C$11=0,0,SUMIF('Current trees'!$C$2:$C$501,C408,'Current trees'!$B$2:$B$501)/Results!$C$11))</f>
        <v/>
      </c>
      <c r="K408" s="10" t="str">
        <f aca="false">IF(OR(A408="",D408="not in list"),"",IF(Results!$C$11=0,0,SUMIF('Current trees'!$D$2:$D$501,D408,'Current trees'!$B$2:$B$501)/Results!$C$11))</f>
        <v/>
      </c>
      <c r="L408" s="9" t="str">
        <f aca="false">IF(AND(A408="",B408=""),"",IF(A408="","Species name missing: these trees are not counted",IF(A408&lt;&gt;TRIM(A408),"Extra spaces in the species name: remove them",IF(OR(B408="",AND(B408&lt;&gt;"",IFERROR(OR(NOT(ISNUMBER(B408)),B408&lt;0,B408&lt;&gt;INT(B408)),TRUE()))),"Number of trees must be a whole number, 0 or more",IF(D408="not in list","Genus not in 'Genus–family list': add it",IF(COUNTIF($A$2:$A$501,A408)&gt;1,"Species listed more than once: combine the rows",IF(N(F408)&lt;0,"More trees removed than exist: check the planting plan","")))))))</f>
        <v/>
      </c>
    </row>
    <row r="409" customFormat="false" ht="15" hidden="false" customHeight="true" outlineLevel="0" collapsed="false">
      <c r="A409" s="7"/>
      <c r="B409" s="8"/>
      <c r="C409" s="9" t="str">
        <f aca="false">IF(A409="","",IFERROR(LEFT(TRIM(A409),FIND(" ",TRIM(A409))-1),TRIM(A409)))</f>
        <v/>
      </c>
      <c r="D409" s="9" t="str">
        <f aca="false">IF(A409="","",IFERROR(VLOOKUP(C409,'Genus–family list'!$A$2:$B$400,2,FALSE()),"not in list"))</f>
        <v/>
      </c>
      <c r="E409" s="10" t="str">
        <f aca="false">IF(A409="","",IF(Results!$C$11=0,0,B409/Results!$C$11))</f>
        <v/>
      </c>
      <c r="F409" s="11" t="str">
        <f aca="false">IF(A409="","",B409+SUMIF('Planting plan'!$A$2:$A$201,A409,'Planting plan'!$B$2:$B$201)-SUMIF('Planting plan'!$A$2:$A$201,A409,'Planting plan'!$C$2:$C$201))</f>
        <v/>
      </c>
      <c r="G409" s="10" t="str">
        <f aca="false">IF(A409="","",IF(Results!$D$11=0,0,F409/Results!$D$11))</f>
        <v/>
      </c>
      <c r="H409" s="10" t="str">
        <f aca="false">IF(A409="","",IF(Results!$D$11=0,0,(SUMIF('Current trees'!$C$2:$C$501,C409,'Current trees'!$F$2:$F$501)+SUMIF('Planting plan'!$E$2:$E$201,C409,'Planting plan'!$H$2:$H$201))/Results!$D$11))</f>
        <v/>
      </c>
      <c r="I409" s="10" t="str">
        <f aca="false">IF(OR(A409="",D409="not in list"),"",IF(Results!$D$11=0,0,(SUMIF('Current trees'!$D$2:$D$501,D409,'Current trees'!$F$2:$F$501)+SUMIF('Planting plan'!$F$2:$F$201,D409,'Planting plan'!$H$2:$H$201))/Results!$D$11))</f>
        <v/>
      </c>
      <c r="J409" s="10" t="str">
        <f aca="false">IF(A409="","",IF(Results!$C$11=0,0,SUMIF('Current trees'!$C$2:$C$501,C409,'Current trees'!$B$2:$B$501)/Results!$C$11))</f>
        <v/>
      </c>
      <c r="K409" s="10" t="str">
        <f aca="false">IF(OR(A409="",D409="not in list"),"",IF(Results!$C$11=0,0,SUMIF('Current trees'!$D$2:$D$501,D409,'Current trees'!$B$2:$B$501)/Results!$C$11))</f>
        <v/>
      </c>
      <c r="L409" s="9" t="str">
        <f aca="false">IF(AND(A409="",B409=""),"",IF(A409="","Species name missing: these trees are not counted",IF(A409&lt;&gt;TRIM(A409),"Extra spaces in the species name: remove them",IF(OR(B409="",AND(B409&lt;&gt;"",IFERROR(OR(NOT(ISNUMBER(B409)),B409&lt;0,B409&lt;&gt;INT(B409)),TRUE()))),"Number of trees must be a whole number, 0 or more",IF(D409="not in list","Genus not in 'Genus–family list': add it",IF(COUNTIF($A$2:$A$501,A409)&gt;1,"Species listed more than once: combine the rows",IF(N(F409)&lt;0,"More trees removed than exist: check the planting plan","")))))))</f>
        <v/>
      </c>
    </row>
    <row r="410" customFormat="false" ht="15" hidden="false" customHeight="true" outlineLevel="0" collapsed="false">
      <c r="A410" s="7"/>
      <c r="B410" s="8"/>
      <c r="C410" s="9" t="str">
        <f aca="false">IF(A410="","",IFERROR(LEFT(TRIM(A410),FIND(" ",TRIM(A410))-1),TRIM(A410)))</f>
        <v/>
      </c>
      <c r="D410" s="9" t="str">
        <f aca="false">IF(A410="","",IFERROR(VLOOKUP(C410,'Genus–family list'!$A$2:$B$400,2,FALSE()),"not in list"))</f>
        <v/>
      </c>
      <c r="E410" s="10" t="str">
        <f aca="false">IF(A410="","",IF(Results!$C$11=0,0,B410/Results!$C$11))</f>
        <v/>
      </c>
      <c r="F410" s="11" t="str">
        <f aca="false">IF(A410="","",B410+SUMIF('Planting plan'!$A$2:$A$201,A410,'Planting plan'!$B$2:$B$201)-SUMIF('Planting plan'!$A$2:$A$201,A410,'Planting plan'!$C$2:$C$201))</f>
        <v/>
      </c>
      <c r="G410" s="10" t="str">
        <f aca="false">IF(A410="","",IF(Results!$D$11=0,0,F410/Results!$D$11))</f>
        <v/>
      </c>
      <c r="H410" s="10" t="str">
        <f aca="false">IF(A410="","",IF(Results!$D$11=0,0,(SUMIF('Current trees'!$C$2:$C$501,C410,'Current trees'!$F$2:$F$501)+SUMIF('Planting plan'!$E$2:$E$201,C410,'Planting plan'!$H$2:$H$201))/Results!$D$11))</f>
        <v/>
      </c>
      <c r="I410" s="10" t="str">
        <f aca="false">IF(OR(A410="",D410="not in list"),"",IF(Results!$D$11=0,0,(SUMIF('Current trees'!$D$2:$D$501,D410,'Current trees'!$F$2:$F$501)+SUMIF('Planting plan'!$F$2:$F$201,D410,'Planting plan'!$H$2:$H$201))/Results!$D$11))</f>
        <v/>
      </c>
      <c r="J410" s="10" t="str">
        <f aca="false">IF(A410="","",IF(Results!$C$11=0,0,SUMIF('Current trees'!$C$2:$C$501,C410,'Current trees'!$B$2:$B$501)/Results!$C$11))</f>
        <v/>
      </c>
      <c r="K410" s="10" t="str">
        <f aca="false">IF(OR(A410="",D410="not in list"),"",IF(Results!$C$11=0,0,SUMIF('Current trees'!$D$2:$D$501,D410,'Current trees'!$B$2:$B$501)/Results!$C$11))</f>
        <v/>
      </c>
      <c r="L410" s="9" t="str">
        <f aca="false">IF(AND(A410="",B410=""),"",IF(A410="","Species name missing: these trees are not counted",IF(A410&lt;&gt;TRIM(A410),"Extra spaces in the species name: remove them",IF(OR(B410="",AND(B410&lt;&gt;"",IFERROR(OR(NOT(ISNUMBER(B410)),B410&lt;0,B410&lt;&gt;INT(B410)),TRUE()))),"Number of trees must be a whole number, 0 or more",IF(D410="not in list","Genus not in 'Genus–family list': add it",IF(COUNTIF($A$2:$A$501,A410)&gt;1,"Species listed more than once: combine the rows",IF(N(F410)&lt;0,"More trees removed than exist: check the planting plan","")))))))</f>
        <v/>
      </c>
    </row>
    <row r="411" customFormat="false" ht="15" hidden="false" customHeight="true" outlineLevel="0" collapsed="false">
      <c r="A411" s="7"/>
      <c r="B411" s="8"/>
      <c r="C411" s="9" t="str">
        <f aca="false">IF(A411="","",IFERROR(LEFT(TRIM(A411),FIND(" ",TRIM(A411))-1),TRIM(A411)))</f>
        <v/>
      </c>
      <c r="D411" s="9" t="str">
        <f aca="false">IF(A411="","",IFERROR(VLOOKUP(C411,'Genus–family list'!$A$2:$B$400,2,FALSE()),"not in list"))</f>
        <v/>
      </c>
      <c r="E411" s="10" t="str">
        <f aca="false">IF(A411="","",IF(Results!$C$11=0,0,B411/Results!$C$11))</f>
        <v/>
      </c>
      <c r="F411" s="11" t="str">
        <f aca="false">IF(A411="","",B411+SUMIF('Planting plan'!$A$2:$A$201,A411,'Planting plan'!$B$2:$B$201)-SUMIF('Planting plan'!$A$2:$A$201,A411,'Planting plan'!$C$2:$C$201))</f>
        <v/>
      </c>
      <c r="G411" s="10" t="str">
        <f aca="false">IF(A411="","",IF(Results!$D$11=0,0,F411/Results!$D$11))</f>
        <v/>
      </c>
      <c r="H411" s="10" t="str">
        <f aca="false">IF(A411="","",IF(Results!$D$11=0,0,(SUMIF('Current trees'!$C$2:$C$501,C411,'Current trees'!$F$2:$F$501)+SUMIF('Planting plan'!$E$2:$E$201,C411,'Planting plan'!$H$2:$H$201))/Results!$D$11))</f>
        <v/>
      </c>
      <c r="I411" s="10" t="str">
        <f aca="false">IF(OR(A411="",D411="not in list"),"",IF(Results!$D$11=0,0,(SUMIF('Current trees'!$D$2:$D$501,D411,'Current trees'!$F$2:$F$501)+SUMIF('Planting plan'!$F$2:$F$201,D411,'Planting plan'!$H$2:$H$201))/Results!$D$11))</f>
        <v/>
      </c>
      <c r="J411" s="10" t="str">
        <f aca="false">IF(A411="","",IF(Results!$C$11=0,0,SUMIF('Current trees'!$C$2:$C$501,C411,'Current trees'!$B$2:$B$501)/Results!$C$11))</f>
        <v/>
      </c>
      <c r="K411" s="10" t="str">
        <f aca="false">IF(OR(A411="",D411="not in list"),"",IF(Results!$C$11=0,0,SUMIF('Current trees'!$D$2:$D$501,D411,'Current trees'!$B$2:$B$501)/Results!$C$11))</f>
        <v/>
      </c>
      <c r="L411" s="9" t="str">
        <f aca="false">IF(AND(A411="",B411=""),"",IF(A411="","Species name missing: these trees are not counted",IF(A411&lt;&gt;TRIM(A411),"Extra spaces in the species name: remove them",IF(OR(B411="",AND(B411&lt;&gt;"",IFERROR(OR(NOT(ISNUMBER(B411)),B411&lt;0,B411&lt;&gt;INT(B411)),TRUE()))),"Number of trees must be a whole number, 0 or more",IF(D411="not in list","Genus not in 'Genus–family list': add it",IF(COUNTIF($A$2:$A$501,A411)&gt;1,"Species listed more than once: combine the rows",IF(N(F411)&lt;0,"More trees removed than exist: check the planting plan","")))))))</f>
        <v/>
      </c>
    </row>
    <row r="412" customFormat="false" ht="15" hidden="false" customHeight="true" outlineLevel="0" collapsed="false">
      <c r="A412" s="7"/>
      <c r="B412" s="8"/>
      <c r="C412" s="9" t="str">
        <f aca="false">IF(A412="","",IFERROR(LEFT(TRIM(A412),FIND(" ",TRIM(A412))-1),TRIM(A412)))</f>
        <v/>
      </c>
      <c r="D412" s="9" t="str">
        <f aca="false">IF(A412="","",IFERROR(VLOOKUP(C412,'Genus–family list'!$A$2:$B$400,2,FALSE()),"not in list"))</f>
        <v/>
      </c>
      <c r="E412" s="10" t="str">
        <f aca="false">IF(A412="","",IF(Results!$C$11=0,0,B412/Results!$C$11))</f>
        <v/>
      </c>
      <c r="F412" s="11" t="str">
        <f aca="false">IF(A412="","",B412+SUMIF('Planting plan'!$A$2:$A$201,A412,'Planting plan'!$B$2:$B$201)-SUMIF('Planting plan'!$A$2:$A$201,A412,'Planting plan'!$C$2:$C$201))</f>
        <v/>
      </c>
      <c r="G412" s="10" t="str">
        <f aca="false">IF(A412="","",IF(Results!$D$11=0,0,F412/Results!$D$11))</f>
        <v/>
      </c>
      <c r="H412" s="10" t="str">
        <f aca="false">IF(A412="","",IF(Results!$D$11=0,0,(SUMIF('Current trees'!$C$2:$C$501,C412,'Current trees'!$F$2:$F$501)+SUMIF('Planting plan'!$E$2:$E$201,C412,'Planting plan'!$H$2:$H$201))/Results!$D$11))</f>
        <v/>
      </c>
      <c r="I412" s="10" t="str">
        <f aca="false">IF(OR(A412="",D412="not in list"),"",IF(Results!$D$11=0,0,(SUMIF('Current trees'!$D$2:$D$501,D412,'Current trees'!$F$2:$F$501)+SUMIF('Planting plan'!$F$2:$F$201,D412,'Planting plan'!$H$2:$H$201))/Results!$D$11))</f>
        <v/>
      </c>
      <c r="J412" s="10" t="str">
        <f aca="false">IF(A412="","",IF(Results!$C$11=0,0,SUMIF('Current trees'!$C$2:$C$501,C412,'Current trees'!$B$2:$B$501)/Results!$C$11))</f>
        <v/>
      </c>
      <c r="K412" s="10" t="str">
        <f aca="false">IF(OR(A412="",D412="not in list"),"",IF(Results!$C$11=0,0,SUMIF('Current trees'!$D$2:$D$501,D412,'Current trees'!$B$2:$B$501)/Results!$C$11))</f>
        <v/>
      </c>
      <c r="L412" s="9" t="str">
        <f aca="false">IF(AND(A412="",B412=""),"",IF(A412="","Species name missing: these trees are not counted",IF(A412&lt;&gt;TRIM(A412),"Extra spaces in the species name: remove them",IF(OR(B412="",AND(B412&lt;&gt;"",IFERROR(OR(NOT(ISNUMBER(B412)),B412&lt;0,B412&lt;&gt;INT(B412)),TRUE()))),"Number of trees must be a whole number, 0 or more",IF(D412="not in list","Genus not in 'Genus–family list': add it",IF(COUNTIF($A$2:$A$501,A412)&gt;1,"Species listed more than once: combine the rows",IF(N(F412)&lt;0,"More trees removed than exist: check the planting plan","")))))))</f>
        <v/>
      </c>
    </row>
    <row r="413" customFormat="false" ht="15" hidden="false" customHeight="true" outlineLevel="0" collapsed="false">
      <c r="A413" s="7"/>
      <c r="B413" s="8"/>
      <c r="C413" s="9" t="str">
        <f aca="false">IF(A413="","",IFERROR(LEFT(TRIM(A413),FIND(" ",TRIM(A413))-1),TRIM(A413)))</f>
        <v/>
      </c>
      <c r="D413" s="9" t="str">
        <f aca="false">IF(A413="","",IFERROR(VLOOKUP(C413,'Genus–family list'!$A$2:$B$400,2,FALSE()),"not in list"))</f>
        <v/>
      </c>
      <c r="E413" s="10" t="str">
        <f aca="false">IF(A413="","",IF(Results!$C$11=0,0,B413/Results!$C$11))</f>
        <v/>
      </c>
      <c r="F413" s="11" t="str">
        <f aca="false">IF(A413="","",B413+SUMIF('Planting plan'!$A$2:$A$201,A413,'Planting plan'!$B$2:$B$201)-SUMIF('Planting plan'!$A$2:$A$201,A413,'Planting plan'!$C$2:$C$201))</f>
        <v/>
      </c>
      <c r="G413" s="10" t="str">
        <f aca="false">IF(A413="","",IF(Results!$D$11=0,0,F413/Results!$D$11))</f>
        <v/>
      </c>
      <c r="H413" s="10" t="str">
        <f aca="false">IF(A413="","",IF(Results!$D$11=0,0,(SUMIF('Current trees'!$C$2:$C$501,C413,'Current trees'!$F$2:$F$501)+SUMIF('Planting plan'!$E$2:$E$201,C413,'Planting plan'!$H$2:$H$201))/Results!$D$11))</f>
        <v/>
      </c>
      <c r="I413" s="10" t="str">
        <f aca="false">IF(OR(A413="",D413="not in list"),"",IF(Results!$D$11=0,0,(SUMIF('Current trees'!$D$2:$D$501,D413,'Current trees'!$F$2:$F$501)+SUMIF('Planting plan'!$F$2:$F$201,D413,'Planting plan'!$H$2:$H$201))/Results!$D$11))</f>
        <v/>
      </c>
      <c r="J413" s="10" t="str">
        <f aca="false">IF(A413="","",IF(Results!$C$11=0,0,SUMIF('Current trees'!$C$2:$C$501,C413,'Current trees'!$B$2:$B$501)/Results!$C$11))</f>
        <v/>
      </c>
      <c r="K413" s="10" t="str">
        <f aca="false">IF(OR(A413="",D413="not in list"),"",IF(Results!$C$11=0,0,SUMIF('Current trees'!$D$2:$D$501,D413,'Current trees'!$B$2:$B$501)/Results!$C$11))</f>
        <v/>
      </c>
      <c r="L413" s="9" t="str">
        <f aca="false">IF(AND(A413="",B413=""),"",IF(A413="","Species name missing: these trees are not counted",IF(A413&lt;&gt;TRIM(A413),"Extra spaces in the species name: remove them",IF(OR(B413="",AND(B413&lt;&gt;"",IFERROR(OR(NOT(ISNUMBER(B413)),B413&lt;0,B413&lt;&gt;INT(B413)),TRUE()))),"Number of trees must be a whole number, 0 or more",IF(D413="not in list","Genus not in 'Genus–family list': add it",IF(COUNTIF($A$2:$A$501,A413)&gt;1,"Species listed more than once: combine the rows",IF(N(F413)&lt;0,"More trees removed than exist: check the planting plan","")))))))</f>
        <v/>
      </c>
    </row>
    <row r="414" customFormat="false" ht="15" hidden="false" customHeight="true" outlineLevel="0" collapsed="false">
      <c r="A414" s="7"/>
      <c r="B414" s="8"/>
      <c r="C414" s="9" t="str">
        <f aca="false">IF(A414="","",IFERROR(LEFT(TRIM(A414),FIND(" ",TRIM(A414))-1),TRIM(A414)))</f>
        <v/>
      </c>
      <c r="D414" s="9" t="str">
        <f aca="false">IF(A414="","",IFERROR(VLOOKUP(C414,'Genus–family list'!$A$2:$B$400,2,FALSE()),"not in list"))</f>
        <v/>
      </c>
      <c r="E414" s="10" t="str">
        <f aca="false">IF(A414="","",IF(Results!$C$11=0,0,B414/Results!$C$11))</f>
        <v/>
      </c>
      <c r="F414" s="11" t="str">
        <f aca="false">IF(A414="","",B414+SUMIF('Planting plan'!$A$2:$A$201,A414,'Planting plan'!$B$2:$B$201)-SUMIF('Planting plan'!$A$2:$A$201,A414,'Planting plan'!$C$2:$C$201))</f>
        <v/>
      </c>
      <c r="G414" s="10" t="str">
        <f aca="false">IF(A414="","",IF(Results!$D$11=0,0,F414/Results!$D$11))</f>
        <v/>
      </c>
      <c r="H414" s="10" t="str">
        <f aca="false">IF(A414="","",IF(Results!$D$11=0,0,(SUMIF('Current trees'!$C$2:$C$501,C414,'Current trees'!$F$2:$F$501)+SUMIF('Planting plan'!$E$2:$E$201,C414,'Planting plan'!$H$2:$H$201))/Results!$D$11))</f>
        <v/>
      </c>
      <c r="I414" s="10" t="str">
        <f aca="false">IF(OR(A414="",D414="not in list"),"",IF(Results!$D$11=0,0,(SUMIF('Current trees'!$D$2:$D$501,D414,'Current trees'!$F$2:$F$501)+SUMIF('Planting plan'!$F$2:$F$201,D414,'Planting plan'!$H$2:$H$201))/Results!$D$11))</f>
        <v/>
      </c>
      <c r="J414" s="10" t="str">
        <f aca="false">IF(A414="","",IF(Results!$C$11=0,0,SUMIF('Current trees'!$C$2:$C$501,C414,'Current trees'!$B$2:$B$501)/Results!$C$11))</f>
        <v/>
      </c>
      <c r="K414" s="10" t="str">
        <f aca="false">IF(OR(A414="",D414="not in list"),"",IF(Results!$C$11=0,0,SUMIF('Current trees'!$D$2:$D$501,D414,'Current trees'!$B$2:$B$501)/Results!$C$11))</f>
        <v/>
      </c>
      <c r="L414" s="9" t="str">
        <f aca="false">IF(AND(A414="",B414=""),"",IF(A414="","Species name missing: these trees are not counted",IF(A414&lt;&gt;TRIM(A414),"Extra spaces in the species name: remove them",IF(OR(B414="",AND(B414&lt;&gt;"",IFERROR(OR(NOT(ISNUMBER(B414)),B414&lt;0,B414&lt;&gt;INT(B414)),TRUE()))),"Number of trees must be a whole number, 0 or more",IF(D414="not in list","Genus not in 'Genus–family list': add it",IF(COUNTIF($A$2:$A$501,A414)&gt;1,"Species listed more than once: combine the rows",IF(N(F414)&lt;0,"More trees removed than exist: check the planting plan","")))))))</f>
        <v/>
      </c>
    </row>
    <row r="415" customFormat="false" ht="15" hidden="false" customHeight="true" outlineLevel="0" collapsed="false">
      <c r="A415" s="7"/>
      <c r="B415" s="8"/>
      <c r="C415" s="9" t="str">
        <f aca="false">IF(A415="","",IFERROR(LEFT(TRIM(A415),FIND(" ",TRIM(A415))-1),TRIM(A415)))</f>
        <v/>
      </c>
      <c r="D415" s="9" t="str">
        <f aca="false">IF(A415="","",IFERROR(VLOOKUP(C415,'Genus–family list'!$A$2:$B$400,2,FALSE()),"not in list"))</f>
        <v/>
      </c>
      <c r="E415" s="10" t="str">
        <f aca="false">IF(A415="","",IF(Results!$C$11=0,0,B415/Results!$C$11))</f>
        <v/>
      </c>
      <c r="F415" s="11" t="str">
        <f aca="false">IF(A415="","",B415+SUMIF('Planting plan'!$A$2:$A$201,A415,'Planting plan'!$B$2:$B$201)-SUMIF('Planting plan'!$A$2:$A$201,A415,'Planting plan'!$C$2:$C$201))</f>
        <v/>
      </c>
      <c r="G415" s="10" t="str">
        <f aca="false">IF(A415="","",IF(Results!$D$11=0,0,F415/Results!$D$11))</f>
        <v/>
      </c>
      <c r="H415" s="10" t="str">
        <f aca="false">IF(A415="","",IF(Results!$D$11=0,0,(SUMIF('Current trees'!$C$2:$C$501,C415,'Current trees'!$F$2:$F$501)+SUMIF('Planting plan'!$E$2:$E$201,C415,'Planting plan'!$H$2:$H$201))/Results!$D$11))</f>
        <v/>
      </c>
      <c r="I415" s="10" t="str">
        <f aca="false">IF(OR(A415="",D415="not in list"),"",IF(Results!$D$11=0,0,(SUMIF('Current trees'!$D$2:$D$501,D415,'Current trees'!$F$2:$F$501)+SUMIF('Planting plan'!$F$2:$F$201,D415,'Planting plan'!$H$2:$H$201))/Results!$D$11))</f>
        <v/>
      </c>
      <c r="J415" s="10" t="str">
        <f aca="false">IF(A415="","",IF(Results!$C$11=0,0,SUMIF('Current trees'!$C$2:$C$501,C415,'Current trees'!$B$2:$B$501)/Results!$C$11))</f>
        <v/>
      </c>
      <c r="K415" s="10" t="str">
        <f aca="false">IF(OR(A415="",D415="not in list"),"",IF(Results!$C$11=0,0,SUMIF('Current trees'!$D$2:$D$501,D415,'Current trees'!$B$2:$B$501)/Results!$C$11))</f>
        <v/>
      </c>
      <c r="L415" s="9" t="str">
        <f aca="false">IF(AND(A415="",B415=""),"",IF(A415="","Species name missing: these trees are not counted",IF(A415&lt;&gt;TRIM(A415),"Extra spaces in the species name: remove them",IF(OR(B415="",AND(B415&lt;&gt;"",IFERROR(OR(NOT(ISNUMBER(B415)),B415&lt;0,B415&lt;&gt;INT(B415)),TRUE()))),"Number of trees must be a whole number, 0 or more",IF(D415="not in list","Genus not in 'Genus–family list': add it",IF(COUNTIF($A$2:$A$501,A415)&gt;1,"Species listed more than once: combine the rows",IF(N(F415)&lt;0,"More trees removed than exist: check the planting plan","")))))))</f>
        <v/>
      </c>
    </row>
    <row r="416" customFormat="false" ht="15" hidden="false" customHeight="true" outlineLevel="0" collapsed="false">
      <c r="A416" s="7"/>
      <c r="B416" s="8"/>
      <c r="C416" s="9" t="str">
        <f aca="false">IF(A416="","",IFERROR(LEFT(TRIM(A416),FIND(" ",TRIM(A416))-1),TRIM(A416)))</f>
        <v/>
      </c>
      <c r="D416" s="9" t="str">
        <f aca="false">IF(A416="","",IFERROR(VLOOKUP(C416,'Genus–family list'!$A$2:$B$400,2,FALSE()),"not in list"))</f>
        <v/>
      </c>
      <c r="E416" s="10" t="str">
        <f aca="false">IF(A416="","",IF(Results!$C$11=0,0,B416/Results!$C$11))</f>
        <v/>
      </c>
      <c r="F416" s="11" t="str">
        <f aca="false">IF(A416="","",B416+SUMIF('Planting plan'!$A$2:$A$201,A416,'Planting plan'!$B$2:$B$201)-SUMIF('Planting plan'!$A$2:$A$201,A416,'Planting plan'!$C$2:$C$201))</f>
        <v/>
      </c>
      <c r="G416" s="10" t="str">
        <f aca="false">IF(A416="","",IF(Results!$D$11=0,0,F416/Results!$D$11))</f>
        <v/>
      </c>
      <c r="H416" s="10" t="str">
        <f aca="false">IF(A416="","",IF(Results!$D$11=0,0,(SUMIF('Current trees'!$C$2:$C$501,C416,'Current trees'!$F$2:$F$501)+SUMIF('Planting plan'!$E$2:$E$201,C416,'Planting plan'!$H$2:$H$201))/Results!$D$11))</f>
        <v/>
      </c>
      <c r="I416" s="10" t="str">
        <f aca="false">IF(OR(A416="",D416="not in list"),"",IF(Results!$D$11=0,0,(SUMIF('Current trees'!$D$2:$D$501,D416,'Current trees'!$F$2:$F$501)+SUMIF('Planting plan'!$F$2:$F$201,D416,'Planting plan'!$H$2:$H$201))/Results!$D$11))</f>
        <v/>
      </c>
      <c r="J416" s="10" t="str">
        <f aca="false">IF(A416="","",IF(Results!$C$11=0,0,SUMIF('Current trees'!$C$2:$C$501,C416,'Current trees'!$B$2:$B$501)/Results!$C$11))</f>
        <v/>
      </c>
      <c r="K416" s="10" t="str">
        <f aca="false">IF(OR(A416="",D416="not in list"),"",IF(Results!$C$11=0,0,SUMIF('Current trees'!$D$2:$D$501,D416,'Current trees'!$B$2:$B$501)/Results!$C$11))</f>
        <v/>
      </c>
      <c r="L416" s="9" t="str">
        <f aca="false">IF(AND(A416="",B416=""),"",IF(A416="","Species name missing: these trees are not counted",IF(A416&lt;&gt;TRIM(A416),"Extra spaces in the species name: remove them",IF(OR(B416="",AND(B416&lt;&gt;"",IFERROR(OR(NOT(ISNUMBER(B416)),B416&lt;0,B416&lt;&gt;INT(B416)),TRUE()))),"Number of trees must be a whole number, 0 or more",IF(D416="not in list","Genus not in 'Genus–family list': add it",IF(COUNTIF($A$2:$A$501,A416)&gt;1,"Species listed more than once: combine the rows",IF(N(F416)&lt;0,"More trees removed than exist: check the planting plan","")))))))</f>
        <v/>
      </c>
    </row>
    <row r="417" customFormat="false" ht="15" hidden="false" customHeight="true" outlineLevel="0" collapsed="false">
      <c r="A417" s="7"/>
      <c r="B417" s="8"/>
      <c r="C417" s="9" t="str">
        <f aca="false">IF(A417="","",IFERROR(LEFT(TRIM(A417),FIND(" ",TRIM(A417))-1),TRIM(A417)))</f>
        <v/>
      </c>
      <c r="D417" s="9" t="str">
        <f aca="false">IF(A417="","",IFERROR(VLOOKUP(C417,'Genus–family list'!$A$2:$B$400,2,FALSE()),"not in list"))</f>
        <v/>
      </c>
      <c r="E417" s="10" t="str">
        <f aca="false">IF(A417="","",IF(Results!$C$11=0,0,B417/Results!$C$11))</f>
        <v/>
      </c>
      <c r="F417" s="11" t="str">
        <f aca="false">IF(A417="","",B417+SUMIF('Planting plan'!$A$2:$A$201,A417,'Planting plan'!$B$2:$B$201)-SUMIF('Planting plan'!$A$2:$A$201,A417,'Planting plan'!$C$2:$C$201))</f>
        <v/>
      </c>
      <c r="G417" s="10" t="str">
        <f aca="false">IF(A417="","",IF(Results!$D$11=0,0,F417/Results!$D$11))</f>
        <v/>
      </c>
      <c r="H417" s="10" t="str">
        <f aca="false">IF(A417="","",IF(Results!$D$11=0,0,(SUMIF('Current trees'!$C$2:$C$501,C417,'Current trees'!$F$2:$F$501)+SUMIF('Planting plan'!$E$2:$E$201,C417,'Planting plan'!$H$2:$H$201))/Results!$D$11))</f>
        <v/>
      </c>
      <c r="I417" s="10" t="str">
        <f aca="false">IF(OR(A417="",D417="not in list"),"",IF(Results!$D$11=0,0,(SUMIF('Current trees'!$D$2:$D$501,D417,'Current trees'!$F$2:$F$501)+SUMIF('Planting plan'!$F$2:$F$201,D417,'Planting plan'!$H$2:$H$201))/Results!$D$11))</f>
        <v/>
      </c>
      <c r="J417" s="10" t="str">
        <f aca="false">IF(A417="","",IF(Results!$C$11=0,0,SUMIF('Current trees'!$C$2:$C$501,C417,'Current trees'!$B$2:$B$501)/Results!$C$11))</f>
        <v/>
      </c>
      <c r="K417" s="10" t="str">
        <f aca="false">IF(OR(A417="",D417="not in list"),"",IF(Results!$C$11=0,0,SUMIF('Current trees'!$D$2:$D$501,D417,'Current trees'!$B$2:$B$501)/Results!$C$11))</f>
        <v/>
      </c>
      <c r="L417" s="9" t="str">
        <f aca="false">IF(AND(A417="",B417=""),"",IF(A417="","Species name missing: these trees are not counted",IF(A417&lt;&gt;TRIM(A417),"Extra spaces in the species name: remove them",IF(OR(B417="",AND(B417&lt;&gt;"",IFERROR(OR(NOT(ISNUMBER(B417)),B417&lt;0,B417&lt;&gt;INT(B417)),TRUE()))),"Number of trees must be a whole number, 0 or more",IF(D417="not in list","Genus not in 'Genus–family list': add it",IF(COUNTIF($A$2:$A$501,A417)&gt;1,"Species listed more than once: combine the rows",IF(N(F417)&lt;0,"More trees removed than exist: check the planting plan","")))))))</f>
        <v/>
      </c>
    </row>
    <row r="418" customFormat="false" ht="15" hidden="false" customHeight="true" outlineLevel="0" collapsed="false">
      <c r="A418" s="7"/>
      <c r="B418" s="8"/>
      <c r="C418" s="9" t="str">
        <f aca="false">IF(A418="","",IFERROR(LEFT(TRIM(A418),FIND(" ",TRIM(A418))-1),TRIM(A418)))</f>
        <v/>
      </c>
      <c r="D418" s="9" t="str">
        <f aca="false">IF(A418="","",IFERROR(VLOOKUP(C418,'Genus–family list'!$A$2:$B$400,2,FALSE()),"not in list"))</f>
        <v/>
      </c>
      <c r="E418" s="10" t="str">
        <f aca="false">IF(A418="","",IF(Results!$C$11=0,0,B418/Results!$C$11))</f>
        <v/>
      </c>
      <c r="F418" s="11" t="str">
        <f aca="false">IF(A418="","",B418+SUMIF('Planting plan'!$A$2:$A$201,A418,'Planting plan'!$B$2:$B$201)-SUMIF('Planting plan'!$A$2:$A$201,A418,'Planting plan'!$C$2:$C$201))</f>
        <v/>
      </c>
      <c r="G418" s="10" t="str">
        <f aca="false">IF(A418="","",IF(Results!$D$11=0,0,F418/Results!$D$11))</f>
        <v/>
      </c>
      <c r="H418" s="10" t="str">
        <f aca="false">IF(A418="","",IF(Results!$D$11=0,0,(SUMIF('Current trees'!$C$2:$C$501,C418,'Current trees'!$F$2:$F$501)+SUMIF('Planting plan'!$E$2:$E$201,C418,'Planting plan'!$H$2:$H$201))/Results!$D$11))</f>
        <v/>
      </c>
      <c r="I418" s="10" t="str">
        <f aca="false">IF(OR(A418="",D418="not in list"),"",IF(Results!$D$11=0,0,(SUMIF('Current trees'!$D$2:$D$501,D418,'Current trees'!$F$2:$F$501)+SUMIF('Planting plan'!$F$2:$F$201,D418,'Planting plan'!$H$2:$H$201))/Results!$D$11))</f>
        <v/>
      </c>
      <c r="J418" s="10" t="str">
        <f aca="false">IF(A418="","",IF(Results!$C$11=0,0,SUMIF('Current trees'!$C$2:$C$501,C418,'Current trees'!$B$2:$B$501)/Results!$C$11))</f>
        <v/>
      </c>
      <c r="K418" s="10" t="str">
        <f aca="false">IF(OR(A418="",D418="not in list"),"",IF(Results!$C$11=0,0,SUMIF('Current trees'!$D$2:$D$501,D418,'Current trees'!$B$2:$B$501)/Results!$C$11))</f>
        <v/>
      </c>
      <c r="L418" s="9" t="str">
        <f aca="false">IF(AND(A418="",B418=""),"",IF(A418="","Species name missing: these trees are not counted",IF(A418&lt;&gt;TRIM(A418),"Extra spaces in the species name: remove them",IF(OR(B418="",AND(B418&lt;&gt;"",IFERROR(OR(NOT(ISNUMBER(B418)),B418&lt;0,B418&lt;&gt;INT(B418)),TRUE()))),"Number of trees must be a whole number, 0 or more",IF(D418="not in list","Genus not in 'Genus–family list': add it",IF(COUNTIF($A$2:$A$501,A418)&gt;1,"Species listed more than once: combine the rows",IF(N(F418)&lt;0,"More trees removed than exist: check the planting plan","")))))))</f>
        <v/>
      </c>
    </row>
    <row r="419" customFormat="false" ht="15" hidden="false" customHeight="true" outlineLevel="0" collapsed="false">
      <c r="A419" s="7"/>
      <c r="B419" s="8"/>
      <c r="C419" s="9" t="str">
        <f aca="false">IF(A419="","",IFERROR(LEFT(TRIM(A419),FIND(" ",TRIM(A419))-1),TRIM(A419)))</f>
        <v/>
      </c>
      <c r="D419" s="9" t="str">
        <f aca="false">IF(A419="","",IFERROR(VLOOKUP(C419,'Genus–family list'!$A$2:$B$400,2,FALSE()),"not in list"))</f>
        <v/>
      </c>
      <c r="E419" s="10" t="str">
        <f aca="false">IF(A419="","",IF(Results!$C$11=0,0,B419/Results!$C$11))</f>
        <v/>
      </c>
      <c r="F419" s="11" t="str">
        <f aca="false">IF(A419="","",B419+SUMIF('Planting plan'!$A$2:$A$201,A419,'Planting plan'!$B$2:$B$201)-SUMIF('Planting plan'!$A$2:$A$201,A419,'Planting plan'!$C$2:$C$201))</f>
        <v/>
      </c>
      <c r="G419" s="10" t="str">
        <f aca="false">IF(A419="","",IF(Results!$D$11=0,0,F419/Results!$D$11))</f>
        <v/>
      </c>
      <c r="H419" s="10" t="str">
        <f aca="false">IF(A419="","",IF(Results!$D$11=0,0,(SUMIF('Current trees'!$C$2:$C$501,C419,'Current trees'!$F$2:$F$501)+SUMIF('Planting plan'!$E$2:$E$201,C419,'Planting plan'!$H$2:$H$201))/Results!$D$11))</f>
        <v/>
      </c>
      <c r="I419" s="10" t="str">
        <f aca="false">IF(OR(A419="",D419="not in list"),"",IF(Results!$D$11=0,0,(SUMIF('Current trees'!$D$2:$D$501,D419,'Current trees'!$F$2:$F$501)+SUMIF('Planting plan'!$F$2:$F$201,D419,'Planting plan'!$H$2:$H$201))/Results!$D$11))</f>
        <v/>
      </c>
      <c r="J419" s="10" t="str">
        <f aca="false">IF(A419="","",IF(Results!$C$11=0,0,SUMIF('Current trees'!$C$2:$C$501,C419,'Current trees'!$B$2:$B$501)/Results!$C$11))</f>
        <v/>
      </c>
      <c r="K419" s="10" t="str">
        <f aca="false">IF(OR(A419="",D419="not in list"),"",IF(Results!$C$11=0,0,SUMIF('Current trees'!$D$2:$D$501,D419,'Current trees'!$B$2:$B$501)/Results!$C$11))</f>
        <v/>
      </c>
      <c r="L419" s="9" t="str">
        <f aca="false">IF(AND(A419="",B419=""),"",IF(A419="","Species name missing: these trees are not counted",IF(A419&lt;&gt;TRIM(A419),"Extra spaces in the species name: remove them",IF(OR(B419="",AND(B419&lt;&gt;"",IFERROR(OR(NOT(ISNUMBER(B419)),B419&lt;0,B419&lt;&gt;INT(B419)),TRUE()))),"Number of trees must be a whole number, 0 or more",IF(D419="not in list","Genus not in 'Genus–family list': add it",IF(COUNTIF($A$2:$A$501,A419)&gt;1,"Species listed more than once: combine the rows",IF(N(F419)&lt;0,"More trees removed than exist: check the planting plan","")))))))</f>
        <v/>
      </c>
    </row>
    <row r="420" customFormat="false" ht="15" hidden="false" customHeight="true" outlineLevel="0" collapsed="false">
      <c r="A420" s="7"/>
      <c r="B420" s="8"/>
      <c r="C420" s="9" t="str">
        <f aca="false">IF(A420="","",IFERROR(LEFT(TRIM(A420),FIND(" ",TRIM(A420))-1),TRIM(A420)))</f>
        <v/>
      </c>
      <c r="D420" s="9" t="str">
        <f aca="false">IF(A420="","",IFERROR(VLOOKUP(C420,'Genus–family list'!$A$2:$B$400,2,FALSE()),"not in list"))</f>
        <v/>
      </c>
      <c r="E420" s="10" t="str">
        <f aca="false">IF(A420="","",IF(Results!$C$11=0,0,B420/Results!$C$11))</f>
        <v/>
      </c>
      <c r="F420" s="11" t="str">
        <f aca="false">IF(A420="","",B420+SUMIF('Planting plan'!$A$2:$A$201,A420,'Planting plan'!$B$2:$B$201)-SUMIF('Planting plan'!$A$2:$A$201,A420,'Planting plan'!$C$2:$C$201))</f>
        <v/>
      </c>
      <c r="G420" s="10" t="str">
        <f aca="false">IF(A420="","",IF(Results!$D$11=0,0,F420/Results!$D$11))</f>
        <v/>
      </c>
      <c r="H420" s="10" t="str">
        <f aca="false">IF(A420="","",IF(Results!$D$11=0,0,(SUMIF('Current trees'!$C$2:$C$501,C420,'Current trees'!$F$2:$F$501)+SUMIF('Planting plan'!$E$2:$E$201,C420,'Planting plan'!$H$2:$H$201))/Results!$D$11))</f>
        <v/>
      </c>
      <c r="I420" s="10" t="str">
        <f aca="false">IF(OR(A420="",D420="not in list"),"",IF(Results!$D$11=0,0,(SUMIF('Current trees'!$D$2:$D$501,D420,'Current trees'!$F$2:$F$501)+SUMIF('Planting plan'!$F$2:$F$201,D420,'Planting plan'!$H$2:$H$201))/Results!$D$11))</f>
        <v/>
      </c>
      <c r="J420" s="10" t="str">
        <f aca="false">IF(A420="","",IF(Results!$C$11=0,0,SUMIF('Current trees'!$C$2:$C$501,C420,'Current trees'!$B$2:$B$501)/Results!$C$11))</f>
        <v/>
      </c>
      <c r="K420" s="10" t="str">
        <f aca="false">IF(OR(A420="",D420="not in list"),"",IF(Results!$C$11=0,0,SUMIF('Current trees'!$D$2:$D$501,D420,'Current trees'!$B$2:$B$501)/Results!$C$11))</f>
        <v/>
      </c>
      <c r="L420" s="9" t="str">
        <f aca="false">IF(AND(A420="",B420=""),"",IF(A420="","Species name missing: these trees are not counted",IF(A420&lt;&gt;TRIM(A420),"Extra spaces in the species name: remove them",IF(OR(B420="",AND(B420&lt;&gt;"",IFERROR(OR(NOT(ISNUMBER(B420)),B420&lt;0,B420&lt;&gt;INT(B420)),TRUE()))),"Number of trees must be a whole number, 0 or more",IF(D420="not in list","Genus not in 'Genus–family list': add it",IF(COUNTIF($A$2:$A$501,A420)&gt;1,"Species listed more than once: combine the rows",IF(N(F420)&lt;0,"More trees removed than exist: check the planting plan","")))))))</f>
        <v/>
      </c>
    </row>
    <row r="421" customFormat="false" ht="15" hidden="false" customHeight="true" outlineLevel="0" collapsed="false">
      <c r="A421" s="7"/>
      <c r="B421" s="8"/>
      <c r="C421" s="9" t="str">
        <f aca="false">IF(A421="","",IFERROR(LEFT(TRIM(A421),FIND(" ",TRIM(A421))-1),TRIM(A421)))</f>
        <v/>
      </c>
      <c r="D421" s="9" t="str">
        <f aca="false">IF(A421="","",IFERROR(VLOOKUP(C421,'Genus–family list'!$A$2:$B$400,2,FALSE()),"not in list"))</f>
        <v/>
      </c>
      <c r="E421" s="10" t="str">
        <f aca="false">IF(A421="","",IF(Results!$C$11=0,0,B421/Results!$C$11))</f>
        <v/>
      </c>
      <c r="F421" s="11" t="str">
        <f aca="false">IF(A421="","",B421+SUMIF('Planting plan'!$A$2:$A$201,A421,'Planting plan'!$B$2:$B$201)-SUMIF('Planting plan'!$A$2:$A$201,A421,'Planting plan'!$C$2:$C$201))</f>
        <v/>
      </c>
      <c r="G421" s="10" t="str">
        <f aca="false">IF(A421="","",IF(Results!$D$11=0,0,F421/Results!$D$11))</f>
        <v/>
      </c>
      <c r="H421" s="10" t="str">
        <f aca="false">IF(A421="","",IF(Results!$D$11=0,0,(SUMIF('Current trees'!$C$2:$C$501,C421,'Current trees'!$F$2:$F$501)+SUMIF('Planting plan'!$E$2:$E$201,C421,'Planting plan'!$H$2:$H$201))/Results!$D$11))</f>
        <v/>
      </c>
      <c r="I421" s="10" t="str">
        <f aca="false">IF(OR(A421="",D421="not in list"),"",IF(Results!$D$11=0,0,(SUMIF('Current trees'!$D$2:$D$501,D421,'Current trees'!$F$2:$F$501)+SUMIF('Planting plan'!$F$2:$F$201,D421,'Planting plan'!$H$2:$H$201))/Results!$D$11))</f>
        <v/>
      </c>
      <c r="J421" s="10" t="str">
        <f aca="false">IF(A421="","",IF(Results!$C$11=0,0,SUMIF('Current trees'!$C$2:$C$501,C421,'Current trees'!$B$2:$B$501)/Results!$C$11))</f>
        <v/>
      </c>
      <c r="K421" s="10" t="str">
        <f aca="false">IF(OR(A421="",D421="not in list"),"",IF(Results!$C$11=0,0,SUMIF('Current trees'!$D$2:$D$501,D421,'Current trees'!$B$2:$B$501)/Results!$C$11))</f>
        <v/>
      </c>
      <c r="L421" s="9" t="str">
        <f aca="false">IF(AND(A421="",B421=""),"",IF(A421="","Species name missing: these trees are not counted",IF(A421&lt;&gt;TRIM(A421),"Extra spaces in the species name: remove them",IF(OR(B421="",AND(B421&lt;&gt;"",IFERROR(OR(NOT(ISNUMBER(B421)),B421&lt;0,B421&lt;&gt;INT(B421)),TRUE()))),"Number of trees must be a whole number, 0 or more",IF(D421="not in list","Genus not in 'Genus–family list': add it",IF(COUNTIF($A$2:$A$501,A421)&gt;1,"Species listed more than once: combine the rows",IF(N(F421)&lt;0,"More trees removed than exist: check the planting plan","")))))))</f>
        <v/>
      </c>
    </row>
    <row r="422" customFormat="false" ht="15" hidden="false" customHeight="true" outlineLevel="0" collapsed="false">
      <c r="A422" s="7"/>
      <c r="B422" s="8"/>
      <c r="C422" s="9" t="str">
        <f aca="false">IF(A422="","",IFERROR(LEFT(TRIM(A422),FIND(" ",TRIM(A422))-1),TRIM(A422)))</f>
        <v/>
      </c>
      <c r="D422" s="9" t="str">
        <f aca="false">IF(A422="","",IFERROR(VLOOKUP(C422,'Genus–family list'!$A$2:$B$400,2,FALSE()),"not in list"))</f>
        <v/>
      </c>
      <c r="E422" s="10" t="str">
        <f aca="false">IF(A422="","",IF(Results!$C$11=0,0,B422/Results!$C$11))</f>
        <v/>
      </c>
      <c r="F422" s="11" t="str">
        <f aca="false">IF(A422="","",B422+SUMIF('Planting plan'!$A$2:$A$201,A422,'Planting plan'!$B$2:$B$201)-SUMIF('Planting plan'!$A$2:$A$201,A422,'Planting plan'!$C$2:$C$201))</f>
        <v/>
      </c>
      <c r="G422" s="10" t="str">
        <f aca="false">IF(A422="","",IF(Results!$D$11=0,0,F422/Results!$D$11))</f>
        <v/>
      </c>
      <c r="H422" s="10" t="str">
        <f aca="false">IF(A422="","",IF(Results!$D$11=0,0,(SUMIF('Current trees'!$C$2:$C$501,C422,'Current trees'!$F$2:$F$501)+SUMIF('Planting plan'!$E$2:$E$201,C422,'Planting plan'!$H$2:$H$201))/Results!$D$11))</f>
        <v/>
      </c>
      <c r="I422" s="10" t="str">
        <f aca="false">IF(OR(A422="",D422="not in list"),"",IF(Results!$D$11=0,0,(SUMIF('Current trees'!$D$2:$D$501,D422,'Current trees'!$F$2:$F$501)+SUMIF('Planting plan'!$F$2:$F$201,D422,'Planting plan'!$H$2:$H$201))/Results!$D$11))</f>
        <v/>
      </c>
      <c r="J422" s="10" t="str">
        <f aca="false">IF(A422="","",IF(Results!$C$11=0,0,SUMIF('Current trees'!$C$2:$C$501,C422,'Current trees'!$B$2:$B$501)/Results!$C$11))</f>
        <v/>
      </c>
      <c r="K422" s="10" t="str">
        <f aca="false">IF(OR(A422="",D422="not in list"),"",IF(Results!$C$11=0,0,SUMIF('Current trees'!$D$2:$D$501,D422,'Current trees'!$B$2:$B$501)/Results!$C$11))</f>
        <v/>
      </c>
      <c r="L422" s="9" t="str">
        <f aca="false">IF(AND(A422="",B422=""),"",IF(A422="","Species name missing: these trees are not counted",IF(A422&lt;&gt;TRIM(A422),"Extra spaces in the species name: remove them",IF(OR(B422="",AND(B422&lt;&gt;"",IFERROR(OR(NOT(ISNUMBER(B422)),B422&lt;0,B422&lt;&gt;INT(B422)),TRUE()))),"Number of trees must be a whole number, 0 or more",IF(D422="not in list","Genus not in 'Genus–family list': add it",IF(COUNTIF($A$2:$A$501,A422)&gt;1,"Species listed more than once: combine the rows",IF(N(F422)&lt;0,"More trees removed than exist: check the planting plan","")))))))</f>
        <v/>
      </c>
    </row>
    <row r="423" customFormat="false" ht="15" hidden="false" customHeight="true" outlineLevel="0" collapsed="false">
      <c r="A423" s="7"/>
      <c r="B423" s="8"/>
      <c r="C423" s="9" t="str">
        <f aca="false">IF(A423="","",IFERROR(LEFT(TRIM(A423),FIND(" ",TRIM(A423))-1),TRIM(A423)))</f>
        <v/>
      </c>
      <c r="D423" s="9" t="str">
        <f aca="false">IF(A423="","",IFERROR(VLOOKUP(C423,'Genus–family list'!$A$2:$B$400,2,FALSE()),"not in list"))</f>
        <v/>
      </c>
      <c r="E423" s="10" t="str">
        <f aca="false">IF(A423="","",IF(Results!$C$11=0,0,B423/Results!$C$11))</f>
        <v/>
      </c>
      <c r="F423" s="11" t="str">
        <f aca="false">IF(A423="","",B423+SUMIF('Planting plan'!$A$2:$A$201,A423,'Planting plan'!$B$2:$B$201)-SUMIF('Planting plan'!$A$2:$A$201,A423,'Planting plan'!$C$2:$C$201))</f>
        <v/>
      </c>
      <c r="G423" s="10" t="str">
        <f aca="false">IF(A423="","",IF(Results!$D$11=0,0,F423/Results!$D$11))</f>
        <v/>
      </c>
      <c r="H423" s="10" t="str">
        <f aca="false">IF(A423="","",IF(Results!$D$11=0,0,(SUMIF('Current trees'!$C$2:$C$501,C423,'Current trees'!$F$2:$F$501)+SUMIF('Planting plan'!$E$2:$E$201,C423,'Planting plan'!$H$2:$H$201))/Results!$D$11))</f>
        <v/>
      </c>
      <c r="I423" s="10" t="str">
        <f aca="false">IF(OR(A423="",D423="not in list"),"",IF(Results!$D$11=0,0,(SUMIF('Current trees'!$D$2:$D$501,D423,'Current trees'!$F$2:$F$501)+SUMIF('Planting plan'!$F$2:$F$201,D423,'Planting plan'!$H$2:$H$201))/Results!$D$11))</f>
        <v/>
      </c>
      <c r="J423" s="10" t="str">
        <f aca="false">IF(A423="","",IF(Results!$C$11=0,0,SUMIF('Current trees'!$C$2:$C$501,C423,'Current trees'!$B$2:$B$501)/Results!$C$11))</f>
        <v/>
      </c>
      <c r="K423" s="10" t="str">
        <f aca="false">IF(OR(A423="",D423="not in list"),"",IF(Results!$C$11=0,0,SUMIF('Current trees'!$D$2:$D$501,D423,'Current trees'!$B$2:$B$501)/Results!$C$11))</f>
        <v/>
      </c>
      <c r="L423" s="9" t="str">
        <f aca="false">IF(AND(A423="",B423=""),"",IF(A423="","Species name missing: these trees are not counted",IF(A423&lt;&gt;TRIM(A423),"Extra spaces in the species name: remove them",IF(OR(B423="",AND(B423&lt;&gt;"",IFERROR(OR(NOT(ISNUMBER(B423)),B423&lt;0,B423&lt;&gt;INT(B423)),TRUE()))),"Number of trees must be a whole number, 0 or more",IF(D423="not in list","Genus not in 'Genus–family list': add it",IF(COUNTIF($A$2:$A$501,A423)&gt;1,"Species listed more than once: combine the rows",IF(N(F423)&lt;0,"More trees removed than exist: check the planting plan","")))))))</f>
        <v/>
      </c>
    </row>
    <row r="424" customFormat="false" ht="15" hidden="false" customHeight="true" outlineLevel="0" collapsed="false">
      <c r="A424" s="7"/>
      <c r="B424" s="8"/>
      <c r="C424" s="9" t="str">
        <f aca="false">IF(A424="","",IFERROR(LEFT(TRIM(A424),FIND(" ",TRIM(A424))-1),TRIM(A424)))</f>
        <v/>
      </c>
      <c r="D424" s="9" t="str">
        <f aca="false">IF(A424="","",IFERROR(VLOOKUP(C424,'Genus–family list'!$A$2:$B$400,2,FALSE()),"not in list"))</f>
        <v/>
      </c>
      <c r="E424" s="10" t="str">
        <f aca="false">IF(A424="","",IF(Results!$C$11=0,0,B424/Results!$C$11))</f>
        <v/>
      </c>
      <c r="F424" s="11" t="str">
        <f aca="false">IF(A424="","",B424+SUMIF('Planting plan'!$A$2:$A$201,A424,'Planting plan'!$B$2:$B$201)-SUMIF('Planting plan'!$A$2:$A$201,A424,'Planting plan'!$C$2:$C$201))</f>
        <v/>
      </c>
      <c r="G424" s="10" t="str">
        <f aca="false">IF(A424="","",IF(Results!$D$11=0,0,F424/Results!$D$11))</f>
        <v/>
      </c>
      <c r="H424" s="10" t="str">
        <f aca="false">IF(A424="","",IF(Results!$D$11=0,0,(SUMIF('Current trees'!$C$2:$C$501,C424,'Current trees'!$F$2:$F$501)+SUMIF('Planting plan'!$E$2:$E$201,C424,'Planting plan'!$H$2:$H$201))/Results!$D$11))</f>
        <v/>
      </c>
      <c r="I424" s="10" t="str">
        <f aca="false">IF(OR(A424="",D424="not in list"),"",IF(Results!$D$11=0,0,(SUMIF('Current trees'!$D$2:$D$501,D424,'Current trees'!$F$2:$F$501)+SUMIF('Planting plan'!$F$2:$F$201,D424,'Planting plan'!$H$2:$H$201))/Results!$D$11))</f>
        <v/>
      </c>
      <c r="J424" s="10" t="str">
        <f aca="false">IF(A424="","",IF(Results!$C$11=0,0,SUMIF('Current trees'!$C$2:$C$501,C424,'Current trees'!$B$2:$B$501)/Results!$C$11))</f>
        <v/>
      </c>
      <c r="K424" s="10" t="str">
        <f aca="false">IF(OR(A424="",D424="not in list"),"",IF(Results!$C$11=0,0,SUMIF('Current trees'!$D$2:$D$501,D424,'Current trees'!$B$2:$B$501)/Results!$C$11))</f>
        <v/>
      </c>
      <c r="L424" s="9" t="str">
        <f aca="false">IF(AND(A424="",B424=""),"",IF(A424="","Species name missing: these trees are not counted",IF(A424&lt;&gt;TRIM(A424),"Extra spaces in the species name: remove them",IF(OR(B424="",AND(B424&lt;&gt;"",IFERROR(OR(NOT(ISNUMBER(B424)),B424&lt;0,B424&lt;&gt;INT(B424)),TRUE()))),"Number of trees must be a whole number, 0 or more",IF(D424="not in list","Genus not in 'Genus–family list': add it",IF(COUNTIF($A$2:$A$501,A424)&gt;1,"Species listed more than once: combine the rows",IF(N(F424)&lt;0,"More trees removed than exist: check the planting plan","")))))))</f>
        <v/>
      </c>
    </row>
    <row r="425" customFormat="false" ht="15" hidden="false" customHeight="true" outlineLevel="0" collapsed="false">
      <c r="A425" s="7"/>
      <c r="B425" s="8"/>
      <c r="C425" s="9" t="str">
        <f aca="false">IF(A425="","",IFERROR(LEFT(TRIM(A425),FIND(" ",TRIM(A425))-1),TRIM(A425)))</f>
        <v/>
      </c>
      <c r="D425" s="9" t="str">
        <f aca="false">IF(A425="","",IFERROR(VLOOKUP(C425,'Genus–family list'!$A$2:$B$400,2,FALSE()),"not in list"))</f>
        <v/>
      </c>
      <c r="E425" s="10" t="str">
        <f aca="false">IF(A425="","",IF(Results!$C$11=0,0,B425/Results!$C$11))</f>
        <v/>
      </c>
      <c r="F425" s="11" t="str">
        <f aca="false">IF(A425="","",B425+SUMIF('Planting plan'!$A$2:$A$201,A425,'Planting plan'!$B$2:$B$201)-SUMIF('Planting plan'!$A$2:$A$201,A425,'Planting plan'!$C$2:$C$201))</f>
        <v/>
      </c>
      <c r="G425" s="10" t="str">
        <f aca="false">IF(A425="","",IF(Results!$D$11=0,0,F425/Results!$D$11))</f>
        <v/>
      </c>
      <c r="H425" s="10" t="str">
        <f aca="false">IF(A425="","",IF(Results!$D$11=0,0,(SUMIF('Current trees'!$C$2:$C$501,C425,'Current trees'!$F$2:$F$501)+SUMIF('Planting plan'!$E$2:$E$201,C425,'Planting plan'!$H$2:$H$201))/Results!$D$11))</f>
        <v/>
      </c>
      <c r="I425" s="10" t="str">
        <f aca="false">IF(OR(A425="",D425="not in list"),"",IF(Results!$D$11=0,0,(SUMIF('Current trees'!$D$2:$D$501,D425,'Current trees'!$F$2:$F$501)+SUMIF('Planting plan'!$F$2:$F$201,D425,'Planting plan'!$H$2:$H$201))/Results!$D$11))</f>
        <v/>
      </c>
      <c r="J425" s="10" t="str">
        <f aca="false">IF(A425="","",IF(Results!$C$11=0,0,SUMIF('Current trees'!$C$2:$C$501,C425,'Current trees'!$B$2:$B$501)/Results!$C$11))</f>
        <v/>
      </c>
      <c r="K425" s="10" t="str">
        <f aca="false">IF(OR(A425="",D425="not in list"),"",IF(Results!$C$11=0,0,SUMIF('Current trees'!$D$2:$D$501,D425,'Current trees'!$B$2:$B$501)/Results!$C$11))</f>
        <v/>
      </c>
      <c r="L425" s="9" t="str">
        <f aca="false">IF(AND(A425="",B425=""),"",IF(A425="","Species name missing: these trees are not counted",IF(A425&lt;&gt;TRIM(A425),"Extra spaces in the species name: remove them",IF(OR(B425="",AND(B425&lt;&gt;"",IFERROR(OR(NOT(ISNUMBER(B425)),B425&lt;0,B425&lt;&gt;INT(B425)),TRUE()))),"Number of trees must be a whole number, 0 or more",IF(D425="not in list","Genus not in 'Genus–family list': add it",IF(COUNTIF($A$2:$A$501,A425)&gt;1,"Species listed more than once: combine the rows",IF(N(F425)&lt;0,"More trees removed than exist: check the planting plan","")))))))</f>
        <v/>
      </c>
    </row>
    <row r="426" customFormat="false" ht="15" hidden="false" customHeight="true" outlineLevel="0" collapsed="false">
      <c r="A426" s="7"/>
      <c r="B426" s="8"/>
      <c r="C426" s="9" t="str">
        <f aca="false">IF(A426="","",IFERROR(LEFT(TRIM(A426),FIND(" ",TRIM(A426))-1),TRIM(A426)))</f>
        <v/>
      </c>
      <c r="D426" s="9" t="str">
        <f aca="false">IF(A426="","",IFERROR(VLOOKUP(C426,'Genus–family list'!$A$2:$B$400,2,FALSE()),"not in list"))</f>
        <v/>
      </c>
      <c r="E426" s="10" t="str">
        <f aca="false">IF(A426="","",IF(Results!$C$11=0,0,B426/Results!$C$11))</f>
        <v/>
      </c>
      <c r="F426" s="11" t="str">
        <f aca="false">IF(A426="","",B426+SUMIF('Planting plan'!$A$2:$A$201,A426,'Planting plan'!$B$2:$B$201)-SUMIF('Planting plan'!$A$2:$A$201,A426,'Planting plan'!$C$2:$C$201))</f>
        <v/>
      </c>
      <c r="G426" s="10" t="str">
        <f aca="false">IF(A426="","",IF(Results!$D$11=0,0,F426/Results!$D$11))</f>
        <v/>
      </c>
      <c r="H426" s="10" t="str">
        <f aca="false">IF(A426="","",IF(Results!$D$11=0,0,(SUMIF('Current trees'!$C$2:$C$501,C426,'Current trees'!$F$2:$F$501)+SUMIF('Planting plan'!$E$2:$E$201,C426,'Planting plan'!$H$2:$H$201))/Results!$D$11))</f>
        <v/>
      </c>
      <c r="I426" s="10" t="str">
        <f aca="false">IF(OR(A426="",D426="not in list"),"",IF(Results!$D$11=0,0,(SUMIF('Current trees'!$D$2:$D$501,D426,'Current trees'!$F$2:$F$501)+SUMIF('Planting plan'!$F$2:$F$201,D426,'Planting plan'!$H$2:$H$201))/Results!$D$11))</f>
        <v/>
      </c>
      <c r="J426" s="10" t="str">
        <f aca="false">IF(A426="","",IF(Results!$C$11=0,0,SUMIF('Current trees'!$C$2:$C$501,C426,'Current trees'!$B$2:$B$501)/Results!$C$11))</f>
        <v/>
      </c>
      <c r="K426" s="10" t="str">
        <f aca="false">IF(OR(A426="",D426="not in list"),"",IF(Results!$C$11=0,0,SUMIF('Current trees'!$D$2:$D$501,D426,'Current trees'!$B$2:$B$501)/Results!$C$11))</f>
        <v/>
      </c>
      <c r="L426" s="9" t="str">
        <f aca="false">IF(AND(A426="",B426=""),"",IF(A426="","Species name missing: these trees are not counted",IF(A426&lt;&gt;TRIM(A426),"Extra spaces in the species name: remove them",IF(OR(B426="",AND(B426&lt;&gt;"",IFERROR(OR(NOT(ISNUMBER(B426)),B426&lt;0,B426&lt;&gt;INT(B426)),TRUE()))),"Number of trees must be a whole number, 0 or more",IF(D426="not in list","Genus not in 'Genus–family list': add it",IF(COUNTIF($A$2:$A$501,A426)&gt;1,"Species listed more than once: combine the rows",IF(N(F426)&lt;0,"More trees removed than exist: check the planting plan","")))))))</f>
        <v/>
      </c>
    </row>
    <row r="427" customFormat="false" ht="15" hidden="false" customHeight="true" outlineLevel="0" collapsed="false">
      <c r="A427" s="7"/>
      <c r="B427" s="8"/>
      <c r="C427" s="9" t="str">
        <f aca="false">IF(A427="","",IFERROR(LEFT(TRIM(A427),FIND(" ",TRIM(A427))-1),TRIM(A427)))</f>
        <v/>
      </c>
      <c r="D427" s="9" t="str">
        <f aca="false">IF(A427="","",IFERROR(VLOOKUP(C427,'Genus–family list'!$A$2:$B$400,2,FALSE()),"not in list"))</f>
        <v/>
      </c>
      <c r="E427" s="10" t="str">
        <f aca="false">IF(A427="","",IF(Results!$C$11=0,0,B427/Results!$C$11))</f>
        <v/>
      </c>
      <c r="F427" s="11" t="str">
        <f aca="false">IF(A427="","",B427+SUMIF('Planting plan'!$A$2:$A$201,A427,'Planting plan'!$B$2:$B$201)-SUMIF('Planting plan'!$A$2:$A$201,A427,'Planting plan'!$C$2:$C$201))</f>
        <v/>
      </c>
      <c r="G427" s="10" t="str">
        <f aca="false">IF(A427="","",IF(Results!$D$11=0,0,F427/Results!$D$11))</f>
        <v/>
      </c>
      <c r="H427" s="10" t="str">
        <f aca="false">IF(A427="","",IF(Results!$D$11=0,0,(SUMIF('Current trees'!$C$2:$C$501,C427,'Current trees'!$F$2:$F$501)+SUMIF('Planting plan'!$E$2:$E$201,C427,'Planting plan'!$H$2:$H$201))/Results!$D$11))</f>
        <v/>
      </c>
      <c r="I427" s="10" t="str">
        <f aca="false">IF(OR(A427="",D427="not in list"),"",IF(Results!$D$11=0,0,(SUMIF('Current trees'!$D$2:$D$501,D427,'Current trees'!$F$2:$F$501)+SUMIF('Planting plan'!$F$2:$F$201,D427,'Planting plan'!$H$2:$H$201))/Results!$D$11))</f>
        <v/>
      </c>
      <c r="J427" s="10" t="str">
        <f aca="false">IF(A427="","",IF(Results!$C$11=0,0,SUMIF('Current trees'!$C$2:$C$501,C427,'Current trees'!$B$2:$B$501)/Results!$C$11))</f>
        <v/>
      </c>
      <c r="K427" s="10" t="str">
        <f aca="false">IF(OR(A427="",D427="not in list"),"",IF(Results!$C$11=0,0,SUMIF('Current trees'!$D$2:$D$501,D427,'Current trees'!$B$2:$B$501)/Results!$C$11))</f>
        <v/>
      </c>
      <c r="L427" s="9" t="str">
        <f aca="false">IF(AND(A427="",B427=""),"",IF(A427="","Species name missing: these trees are not counted",IF(A427&lt;&gt;TRIM(A427),"Extra spaces in the species name: remove them",IF(OR(B427="",AND(B427&lt;&gt;"",IFERROR(OR(NOT(ISNUMBER(B427)),B427&lt;0,B427&lt;&gt;INT(B427)),TRUE()))),"Number of trees must be a whole number, 0 or more",IF(D427="not in list","Genus not in 'Genus–family list': add it",IF(COUNTIF($A$2:$A$501,A427)&gt;1,"Species listed more than once: combine the rows",IF(N(F427)&lt;0,"More trees removed than exist: check the planting plan","")))))))</f>
        <v/>
      </c>
    </row>
    <row r="428" customFormat="false" ht="15" hidden="false" customHeight="true" outlineLevel="0" collapsed="false">
      <c r="A428" s="7"/>
      <c r="B428" s="8"/>
      <c r="C428" s="9" t="str">
        <f aca="false">IF(A428="","",IFERROR(LEFT(TRIM(A428),FIND(" ",TRIM(A428))-1),TRIM(A428)))</f>
        <v/>
      </c>
      <c r="D428" s="9" t="str">
        <f aca="false">IF(A428="","",IFERROR(VLOOKUP(C428,'Genus–family list'!$A$2:$B$400,2,FALSE()),"not in list"))</f>
        <v/>
      </c>
      <c r="E428" s="10" t="str">
        <f aca="false">IF(A428="","",IF(Results!$C$11=0,0,B428/Results!$C$11))</f>
        <v/>
      </c>
      <c r="F428" s="11" t="str">
        <f aca="false">IF(A428="","",B428+SUMIF('Planting plan'!$A$2:$A$201,A428,'Planting plan'!$B$2:$B$201)-SUMIF('Planting plan'!$A$2:$A$201,A428,'Planting plan'!$C$2:$C$201))</f>
        <v/>
      </c>
      <c r="G428" s="10" t="str">
        <f aca="false">IF(A428="","",IF(Results!$D$11=0,0,F428/Results!$D$11))</f>
        <v/>
      </c>
      <c r="H428" s="10" t="str">
        <f aca="false">IF(A428="","",IF(Results!$D$11=0,0,(SUMIF('Current trees'!$C$2:$C$501,C428,'Current trees'!$F$2:$F$501)+SUMIF('Planting plan'!$E$2:$E$201,C428,'Planting plan'!$H$2:$H$201))/Results!$D$11))</f>
        <v/>
      </c>
      <c r="I428" s="10" t="str">
        <f aca="false">IF(OR(A428="",D428="not in list"),"",IF(Results!$D$11=0,0,(SUMIF('Current trees'!$D$2:$D$501,D428,'Current trees'!$F$2:$F$501)+SUMIF('Planting plan'!$F$2:$F$201,D428,'Planting plan'!$H$2:$H$201))/Results!$D$11))</f>
        <v/>
      </c>
      <c r="J428" s="10" t="str">
        <f aca="false">IF(A428="","",IF(Results!$C$11=0,0,SUMIF('Current trees'!$C$2:$C$501,C428,'Current trees'!$B$2:$B$501)/Results!$C$11))</f>
        <v/>
      </c>
      <c r="K428" s="10" t="str">
        <f aca="false">IF(OR(A428="",D428="not in list"),"",IF(Results!$C$11=0,0,SUMIF('Current trees'!$D$2:$D$501,D428,'Current trees'!$B$2:$B$501)/Results!$C$11))</f>
        <v/>
      </c>
      <c r="L428" s="9" t="str">
        <f aca="false">IF(AND(A428="",B428=""),"",IF(A428="","Species name missing: these trees are not counted",IF(A428&lt;&gt;TRIM(A428),"Extra spaces in the species name: remove them",IF(OR(B428="",AND(B428&lt;&gt;"",IFERROR(OR(NOT(ISNUMBER(B428)),B428&lt;0,B428&lt;&gt;INT(B428)),TRUE()))),"Number of trees must be a whole number, 0 or more",IF(D428="not in list","Genus not in 'Genus–family list': add it",IF(COUNTIF($A$2:$A$501,A428)&gt;1,"Species listed more than once: combine the rows",IF(N(F428)&lt;0,"More trees removed than exist: check the planting plan","")))))))</f>
        <v/>
      </c>
    </row>
    <row r="429" customFormat="false" ht="15" hidden="false" customHeight="true" outlineLevel="0" collapsed="false">
      <c r="A429" s="7"/>
      <c r="B429" s="8"/>
      <c r="C429" s="9" t="str">
        <f aca="false">IF(A429="","",IFERROR(LEFT(TRIM(A429),FIND(" ",TRIM(A429))-1),TRIM(A429)))</f>
        <v/>
      </c>
      <c r="D429" s="9" t="str">
        <f aca="false">IF(A429="","",IFERROR(VLOOKUP(C429,'Genus–family list'!$A$2:$B$400,2,FALSE()),"not in list"))</f>
        <v/>
      </c>
      <c r="E429" s="10" t="str">
        <f aca="false">IF(A429="","",IF(Results!$C$11=0,0,B429/Results!$C$11))</f>
        <v/>
      </c>
      <c r="F429" s="11" t="str">
        <f aca="false">IF(A429="","",B429+SUMIF('Planting plan'!$A$2:$A$201,A429,'Planting plan'!$B$2:$B$201)-SUMIF('Planting plan'!$A$2:$A$201,A429,'Planting plan'!$C$2:$C$201))</f>
        <v/>
      </c>
      <c r="G429" s="10" t="str">
        <f aca="false">IF(A429="","",IF(Results!$D$11=0,0,F429/Results!$D$11))</f>
        <v/>
      </c>
      <c r="H429" s="10" t="str">
        <f aca="false">IF(A429="","",IF(Results!$D$11=0,0,(SUMIF('Current trees'!$C$2:$C$501,C429,'Current trees'!$F$2:$F$501)+SUMIF('Planting plan'!$E$2:$E$201,C429,'Planting plan'!$H$2:$H$201))/Results!$D$11))</f>
        <v/>
      </c>
      <c r="I429" s="10" t="str">
        <f aca="false">IF(OR(A429="",D429="not in list"),"",IF(Results!$D$11=0,0,(SUMIF('Current trees'!$D$2:$D$501,D429,'Current trees'!$F$2:$F$501)+SUMIF('Planting plan'!$F$2:$F$201,D429,'Planting plan'!$H$2:$H$201))/Results!$D$11))</f>
        <v/>
      </c>
      <c r="J429" s="10" t="str">
        <f aca="false">IF(A429="","",IF(Results!$C$11=0,0,SUMIF('Current trees'!$C$2:$C$501,C429,'Current trees'!$B$2:$B$501)/Results!$C$11))</f>
        <v/>
      </c>
      <c r="K429" s="10" t="str">
        <f aca="false">IF(OR(A429="",D429="not in list"),"",IF(Results!$C$11=0,0,SUMIF('Current trees'!$D$2:$D$501,D429,'Current trees'!$B$2:$B$501)/Results!$C$11))</f>
        <v/>
      </c>
      <c r="L429" s="9" t="str">
        <f aca="false">IF(AND(A429="",B429=""),"",IF(A429="","Species name missing: these trees are not counted",IF(A429&lt;&gt;TRIM(A429),"Extra spaces in the species name: remove them",IF(OR(B429="",AND(B429&lt;&gt;"",IFERROR(OR(NOT(ISNUMBER(B429)),B429&lt;0,B429&lt;&gt;INT(B429)),TRUE()))),"Number of trees must be a whole number, 0 or more",IF(D429="not in list","Genus not in 'Genus–family list': add it",IF(COUNTIF($A$2:$A$501,A429)&gt;1,"Species listed more than once: combine the rows",IF(N(F429)&lt;0,"More trees removed than exist: check the planting plan","")))))))</f>
        <v/>
      </c>
    </row>
    <row r="430" customFormat="false" ht="15" hidden="false" customHeight="true" outlineLevel="0" collapsed="false">
      <c r="A430" s="7"/>
      <c r="B430" s="8"/>
      <c r="C430" s="9" t="str">
        <f aca="false">IF(A430="","",IFERROR(LEFT(TRIM(A430),FIND(" ",TRIM(A430))-1),TRIM(A430)))</f>
        <v/>
      </c>
      <c r="D430" s="9" t="str">
        <f aca="false">IF(A430="","",IFERROR(VLOOKUP(C430,'Genus–family list'!$A$2:$B$400,2,FALSE()),"not in list"))</f>
        <v/>
      </c>
      <c r="E430" s="10" t="str">
        <f aca="false">IF(A430="","",IF(Results!$C$11=0,0,B430/Results!$C$11))</f>
        <v/>
      </c>
      <c r="F430" s="11" t="str">
        <f aca="false">IF(A430="","",B430+SUMIF('Planting plan'!$A$2:$A$201,A430,'Planting plan'!$B$2:$B$201)-SUMIF('Planting plan'!$A$2:$A$201,A430,'Planting plan'!$C$2:$C$201))</f>
        <v/>
      </c>
      <c r="G430" s="10" t="str">
        <f aca="false">IF(A430="","",IF(Results!$D$11=0,0,F430/Results!$D$11))</f>
        <v/>
      </c>
      <c r="H430" s="10" t="str">
        <f aca="false">IF(A430="","",IF(Results!$D$11=0,0,(SUMIF('Current trees'!$C$2:$C$501,C430,'Current trees'!$F$2:$F$501)+SUMIF('Planting plan'!$E$2:$E$201,C430,'Planting plan'!$H$2:$H$201))/Results!$D$11))</f>
        <v/>
      </c>
      <c r="I430" s="10" t="str">
        <f aca="false">IF(OR(A430="",D430="not in list"),"",IF(Results!$D$11=0,0,(SUMIF('Current trees'!$D$2:$D$501,D430,'Current trees'!$F$2:$F$501)+SUMIF('Planting plan'!$F$2:$F$201,D430,'Planting plan'!$H$2:$H$201))/Results!$D$11))</f>
        <v/>
      </c>
      <c r="J430" s="10" t="str">
        <f aca="false">IF(A430="","",IF(Results!$C$11=0,0,SUMIF('Current trees'!$C$2:$C$501,C430,'Current trees'!$B$2:$B$501)/Results!$C$11))</f>
        <v/>
      </c>
      <c r="K430" s="10" t="str">
        <f aca="false">IF(OR(A430="",D430="not in list"),"",IF(Results!$C$11=0,0,SUMIF('Current trees'!$D$2:$D$501,D430,'Current trees'!$B$2:$B$501)/Results!$C$11))</f>
        <v/>
      </c>
      <c r="L430" s="9" t="str">
        <f aca="false">IF(AND(A430="",B430=""),"",IF(A430="","Species name missing: these trees are not counted",IF(A430&lt;&gt;TRIM(A430),"Extra spaces in the species name: remove them",IF(OR(B430="",AND(B430&lt;&gt;"",IFERROR(OR(NOT(ISNUMBER(B430)),B430&lt;0,B430&lt;&gt;INT(B430)),TRUE()))),"Number of trees must be a whole number, 0 or more",IF(D430="not in list","Genus not in 'Genus–family list': add it",IF(COUNTIF($A$2:$A$501,A430)&gt;1,"Species listed more than once: combine the rows",IF(N(F430)&lt;0,"More trees removed than exist: check the planting plan","")))))))</f>
        <v/>
      </c>
    </row>
    <row r="431" customFormat="false" ht="15" hidden="false" customHeight="true" outlineLevel="0" collapsed="false">
      <c r="A431" s="7"/>
      <c r="B431" s="8"/>
      <c r="C431" s="9" t="str">
        <f aca="false">IF(A431="","",IFERROR(LEFT(TRIM(A431),FIND(" ",TRIM(A431))-1),TRIM(A431)))</f>
        <v/>
      </c>
      <c r="D431" s="9" t="str">
        <f aca="false">IF(A431="","",IFERROR(VLOOKUP(C431,'Genus–family list'!$A$2:$B$400,2,FALSE()),"not in list"))</f>
        <v/>
      </c>
      <c r="E431" s="10" t="str">
        <f aca="false">IF(A431="","",IF(Results!$C$11=0,0,B431/Results!$C$11))</f>
        <v/>
      </c>
      <c r="F431" s="11" t="str">
        <f aca="false">IF(A431="","",B431+SUMIF('Planting plan'!$A$2:$A$201,A431,'Planting plan'!$B$2:$B$201)-SUMIF('Planting plan'!$A$2:$A$201,A431,'Planting plan'!$C$2:$C$201))</f>
        <v/>
      </c>
      <c r="G431" s="10" t="str">
        <f aca="false">IF(A431="","",IF(Results!$D$11=0,0,F431/Results!$D$11))</f>
        <v/>
      </c>
      <c r="H431" s="10" t="str">
        <f aca="false">IF(A431="","",IF(Results!$D$11=0,0,(SUMIF('Current trees'!$C$2:$C$501,C431,'Current trees'!$F$2:$F$501)+SUMIF('Planting plan'!$E$2:$E$201,C431,'Planting plan'!$H$2:$H$201))/Results!$D$11))</f>
        <v/>
      </c>
      <c r="I431" s="10" t="str">
        <f aca="false">IF(OR(A431="",D431="not in list"),"",IF(Results!$D$11=0,0,(SUMIF('Current trees'!$D$2:$D$501,D431,'Current trees'!$F$2:$F$501)+SUMIF('Planting plan'!$F$2:$F$201,D431,'Planting plan'!$H$2:$H$201))/Results!$D$11))</f>
        <v/>
      </c>
      <c r="J431" s="10" t="str">
        <f aca="false">IF(A431="","",IF(Results!$C$11=0,0,SUMIF('Current trees'!$C$2:$C$501,C431,'Current trees'!$B$2:$B$501)/Results!$C$11))</f>
        <v/>
      </c>
      <c r="K431" s="10" t="str">
        <f aca="false">IF(OR(A431="",D431="not in list"),"",IF(Results!$C$11=0,0,SUMIF('Current trees'!$D$2:$D$501,D431,'Current trees'!$B$2:$B$501)/Results!$C$11))</f>
        <v/>
      </c>
      <c r="L431" s="9" t="str">
        <f aca="false">IF(AND(A431="",B431=""),"",IF(A431="","Species name missing: these trees are not counted",IF(A431&lt;&gt;TRIM(A431),"Extra spaces in the species name: remove them",IF(OR(B431="",AND(B431&lt;&gt;"",IFERROR(OR(NOT(ISNUMBER(B431)),B431&lt;0,B431&lt;&gt;INT(B431)),TRUE()))),"Number of trees must be a whole number, 0 or more",IF(D431="not in list","Genus not in 'Genus–family list': add it",IF(COUNTIF($A$2:$A$501,A431)&gt;1,"Species listed more than once: combine the rows",IF(N(F431)&lt;0,"More trees removed than exist: check the planting plan","")))))))</f>
        <v/>
      </c>
    </row>
    <row r="432" customFormat="false" ht="15" hidden="false" customHeight="true" outlineLevel="0" collapsed="false">
      <c r="A432" s="7"/>
      <c r="B432" s="8"/>
      <c r="C432" s="9" t="str">
        <f aca="false">IF(A432="","",IFERROR(LEFT(TRIM(A432),FIND(" ",TRIM(A432))-1),TRIM(A432)))</f>
        <v/>
      </c>
      <c r="D432" s="9" t="str">
        <f aca="false">IF(A432="","",IFERROR(VLOOKUP(C432,'Genus–family list'!$A$2:$B$400,2,FALSE()),"not in list"))</f>
        <v/>
      </c>
      <c r="E432" s="10" t="str">
        <f aca="false">IF(A432="","",IF(Results!$C$11=0,0,B432/Results!$C$11))</f>
        <v/>
      </c>
      <c r="F432" s="11" t="str">
        <f aca="false">IF(A432="","",B432+SUMIF('Planting plan'!$A$2:$A$201,A432,'Planting plan'!$B$2:$B$201)-SUMIF('Planting plan'!$A$2:$A$201,A432,'Planting plan'!$C$2:$C$201))</f>
        <v/>
      </c>
      <c r="G432" s="10" t="str">
        <f aca="false">IF(A432="","",IF(Results!$D$11=0,0,F432/Results!$D$11))</f>
        <v/>
      </c>
      <c r="H432" s="10" t="str">
        <f aca="false">IF(A432="","",IF(Results!$D$11=0,0,(SUMIF('Current trees'!$C$2:$C$501,C432,'Current trees'!$F$2:$F$501)+SUMIF('Planting plan'!$E$2:$E$201,C432,'Planting plan'!$H$2:$H$201))/Results!$D$11))</f>
        <v/>
      </c>
      <c r="I432" s="10" t="str">
        <f aca="false">IF(OR(A432="",D432="not in list"),"",IF(Results!$D$11=0,0,(SUMIF('Current trees'!$D$2:$D$501,D432,'Current trees'!$F$2:$F$501)+SUMIF('Planting plan'!$F$2:$F$201,D432,'Planting plan'!$H$2:$H$201))/Results!$D$11))</f>
        <v/>
      </c>
      <c r="J432" s="10" t="str">
        <f aca="false">IF(A432="","",IF(Results!$C$11=0,0,SUMIF('Current trees'!$C$2:$C$501,C432,'Current trees'!$B$2:$B$501)/Results!$C$11))</f>
        <v/>
      </c>
      <c r="K432" s="10" t="str">
        <f aca="false">IF(OR(A432="",D432="not in list"),"",IF(Results!$C$11=0,0,SUMIF('Current trees'!$D$2:$D$501,D432,'Current trees'!$B$2:$B$501)/Results!$C$11))</f>
        <v/>
      </c>
      <c r="L432" s="9" t="str">
        <f aca="false">IF(AND(A432="",B432=""),"",IF(A432="","Species name missing: these trees are not counted",IF(A432&lt;&gt;TRIM(A432),"Extra spaces in the species name: remove them",IF(OR(B432="",AND(B432&lt;&gt;"",IFERROR(OR(NOT(ISNUMBER(B432)),B432&lt;0,B432&lt;&gt;INT(B432)),TRUE()))),"Number of trees must be a whole number, 0 or more",IF(D432="not in list","Genus not in 'Genus–family list': add it",IF(COUNTIF($A$2:$A$501,A432)&gt;1,"Species listed more than once: combine the rows",IF(N(F432)&lt;0,"More trees removed than exist: check the planting plan","")))))))</f>
        <v/>
      </c>
    </row>
    <row r="433" customFormat="false" ht="15" hidden="false" customHeight="true" outlineLevel="0" collapsed="false">
      <c r="A433" s="7"/>
      <c r="B433" s="8"/>
      <c r="C433" s="9" t="str">
        <f aca="false">IF(A433="","",IFERROR(LEFT(TRIM(A433),FIND(" ",TRIM(A433))-1),TRIM(A433)))</f>
        <v/>
      </c>
      <c r="D433" s="9" t="str">
        <f aca="false">IF(A433="","",IFERROR(VLOOKUP(C433,'Genus–family list'!$A$2:$B$400,2,FALSE()),"not in list"))</f>
        <v/>
      </c>
      <c r="E433" s="10" t="str">
        <f aca="false">IF(A433="","",IF(Results!$C$11=0,0,B433/Results!$C$11))</f>
        <v/>
      </c>
      <c r="F433" s="11" t="str">
        <f aca="false">IF(A433="","",B433+SUMIF('Planting plan'!$A$2:$A$201,A433,'Planting plan'!$B$2:$B$201)-SUMIF('Planting plan'!$A$2:$A$201,A433,'Planting plan'!$C$2:$C$201))</f>
        <v/>
      </c>
      <c r="G433" s="10" t="str">
        <f aca="false">IF(A433="","",IF(Results!$D$11=0,0,F433/Results!$D$11))</f>
        <v/>
      </c>
      <c r="H433" s="10" t="str">
        <f aca="false">IF(A433="","",IF(Results!$D$11=0,0,(SUMIF('Current trees'!$C$2:$C$501,C433,'Current trees'!$F$2:$F$501)+SUMIF('Planting plan'!$E$2:$E$201,C433,'Planting plan'!$H$2:$H$201))/Results!$D$11))</f>
        <v/>
      </c>
      <c r="I433" s="10" t="str">
        <f aca="false">IF(OR(A433="",D433="not in list"),"",IF(Results!$D$11=0,0,(SUMIF('Current trees'!$D$2:$D$501,D433,'Current trees'!$F$2:$F$501)+SUMIF('Planting plan'!$F$2:$F$201,D433,'Planting plan'!$H$2:$H$201))/Results!$D$11))</f>
        <v/>
      </c>
      <c r="J433" s="10" t="str">
        <f aca="false">IF(A433="","",IF(Results!$C$11=0,0,SUMIF('Current trees'!$C$2:$C$501,C433,'Current trees'!$B$2:$B$501)/Results!$C$11))</f>
        <v/>
      </c>
      <c r="K433" s="10" t="str">
        <f aca="false">IF(OR(A433="",D433="not in list"),"",IF(Results!$C$11=0,0,SUMIF('Current trees'!$D$2:$D$501,D433,'Current trees'!$B$2:$B$501)/Results!$C$11))</f>
        <v/>
      </c>
      <c r="L433" s="9" t="str">
        <f aca="false">IF(AND(A433="",B433=""),"",IF(A433="","Species name missing: these trees are not counted",IF(A433&lt;&gt;TRIM(A433),"Extra spaces in the species name: remove them",IF(OR(B433="",AND(B433&lt;&gt;"",IFERROR(OR(NOT(ISNUMBER(B433)),B433&lt;0,B433&lt;&gt;INT(B433)),TRUE()))),"Number of trees must be a whole number, 0 or more",IF(D433="not in list","Genus not in 'Genus–family list': add it",IF(COUNTIF($A$2:$A$501,A433)&gt;1,"Species listed more than once: combine the rows",IF(N(F433)&lt;0,"More trees removed than exist: check the planting plan","")))))))</f>
        <v/>
      </c>
    </row>
    <row r="434" customFormat="false" ht="15" hidden="false" customHeight="true" outlineLevel="0" collapsed="false">
      <c r="A434" s="7"/>
      <c r="B434" s="8"/>
      <c r="C434" s="9" t="str">
        <f aca="false">IF(A434="","",IFERROR(LEFT(TRIM(A434),FIND(" ",TRIM(A434))-1),TRIM(A434)))</f>
        <v/>
      </c>
      <c r="D434" s="9" t="str">
        <f aca="false">IF(A434="","",IFERROR(VLOOKUP(C434,'Genus–family list'!$A$2:$B$400,2,FALSE()),"not in list"))</f>
        <v/>
      </c>
      <c r="E434" s="10" t="str">
        <f aca="false">IF(A434="","",IF(Results!$C$11=0,0,B434/Results!$C$11))</f>
        <v/>
      </c>
      <c r="F434" s="11" t="str">
        <f aca="false">IF(A434="","",B434+SUMIF('Planting plan'!$A$2:$A$201,A434,'Planting plan'!$B$2:$B$201)-SUMIF('Planting plan'!$A$2:$A$201,A434,'Planting plan'!$C$2:$C$201))</f>
        <v/>
      </c>
      <c r="G434" s="10" t="str">
        <f aca="false">IF(A434="","",IF(Results!$D$11=0,0,F434/Results!$D$11))</f>
        <v/>
      </c>
      <c r="H434" s="10" t="str">
        <f aca="false">IF(A434="","",IF(Results!$D$11=0,0,(SUMIF('Current trees'!$C$2:$C$501,C434,'Current trees'!$F$2:$F$501)+SUMIF('Planting plan'!$E$2:$E$201,C434,'Planting plan'!$H$2:$H$201))/Results!$D$11))</f>
        <v/>
      </c>
      <c r="I434" s="10" t="str">
        <f aca="false">IF(OR(A434="",D434="not in list"),"",IF(Results!$D$11=0,0,(SUMIF('Current trees'!$D$2:$D$501,D434,'Current trees'!$F$2:$F$501)+SUMIF('Planting plan'!$F$2:$F$201,D434,'Planting plan'!$H$2:$H$201))/Results!$D$11))</f>
        <v/>
      </c>
      <c r="J434" s="10" t="str">
        <f aca="false">IF(A434="","",IF(Results!$C$11=0,0,SUMIF('Current trees'!$C$2:$C$501,C434,'Current trees'!$B$2:$B$501)/Results!$C$11))</f>
        <v/>
      </c>
      <c r="K434" s="10" t="str">
        <f aca="false">IF(OR(A434="",D434="not in list"),"",IF(Results!$C$11=0,0,SUMIF('Current trees'!$D$2:$D$501,D434,'Current trees'!$B$2:$B$501)/Results!$C$11))</f>
        <v/>
      </c>
      <c r="L434" s="9" t="str">
        <f aca="false">IF(AND(A434="",B434=""),"",IF(A434="","Species name missing: these trees are not counted",IF(A434&lt;&gt;TRIM(A434),"Extra spaces in the species name: remove them",IF(OR(B434="",AND(B434&lt;&gt;"",IFERROR(OR(NOT(ISNUMBER(B434)),B434&lt;0,B434&lt;&gt;INT(B434)),TRUE()))),"Number of trees must be a whole number, 0 or more",IF(D434="not in list","Genus not in 'Genus–family list': add it",IF(COUNTIF($A$2:$A$501,A434)&gt;1,"Species listed more than once: combine the rows",IF(N(F434)&lt;0,"More trees removed than exist: check the planting plan","")))))))</f>
        <v/>
      </c>
    </row>
    <row r="435" customFormat="false" ht="15" hidden="false" customHeight="true" outlineLevel="0" collapsed="false">
      <c r="A435" s="7"/>
      <c r="B435" s="8"/>
      <c r="C435" s="9" t="str">
        <f aca="false">IF(A435="","",IFERROR(LEFT(TRIM(A435),FIND(" ",TRIM(A435))-1),TRIM(A435)))</f>
        <v/>
      </c>
      <c r="D435" s="9" t="str">
        <f aca="false">IF(A435="","",IFERROR(VLOOKUP(C435,'Genus–family list'!$A$2:$B$400,2,FALSE()),"not in list"))</f>
        <v/>
      </c>
      <c r="E435" s="10" t="str">
        <f aca="false">IF(A435="","",IF(Results!$C$11=0,0,B435/Results!$C$11))</f>
        <v/>
      </c>
      <c r="F435" s="11" t="str">
        <f aca="false">IF(A435="","",B435+SUMIF('Planting plan'!$A$2:$A$201,A435,'Planting plan'!$B$2:$B$201)-SUMIF('Planting plan'!$A$2:$A$201,A435,'Planting plan'!$C$2:$C$201))</f>
        <v/>
      </c>
      <c r="G435" s="10" t="str">
        <f aca="false">IF(A435="","",IF(Results!$D$11=0,0,F435/Results!$D$11))</f>
        <v/>
      </c>
      <c r="H435" s="10" t="str">
        <f aca="false">IF(A435="","",IF(Results!$D$11=0,0,(SUMIF('Current trees'!$C$2:$C$501,C435,'Current trees'!$F$2:$F$501)+SUMIF('Planting plan'!$E$2:$E$201,C435,'Planting plan'!$H$2:$H$201))/Results!$D$11))</f>
        <v/>
      </c>
      <c r="I435" s="10" t="str">
        <f aca="false">IF(OR(A435="",D435="not in list"),"",IF(Results!$D$11=0,0,(SUMIF('Current trees'!$D$2:$D$501,D435,'Current trees'!$F$2:$F$501)+SUMIF('Planting plan'!$F$2:$F$201,D435,'Planting plan'!$H$2:$H$201))/Results!$D$11))</f>
        <v/>
      </c>
      <c r="J435" s="10" t="str">
        <f aca="false">IF(A435="","",IF(Results!$C$11=0,0,SUMIF('Current trees'!$C$2:$C$501,C435,'Current trees'!$B$2:$B$501)/Results!$C$11))</f>
        <v/>
      </c>
      <c r="K435" s="10" t="str">
        <f aca="false">IF(OR(A435="",D435="not in list"),"",IF(Results!$C$11=0,0,SUMIF('Current trees'!$D$2:$D$501,D435,'Current trees'!$B$2:$B$501)/Results!$C$11))</f>
        <v/>
      </c>
      <c r="L435" s="9" t="str">
        <f aca="false">IF(AND(A435="",B435=""),"",IF(A435="","Species name missing: these trees are not counted",IF(A435&lt;&gt;TRIM(A435),"Extra spaces in the species name: remove them",IF(OR(B435="",AND(B435&lt;&gt;"",IFERROR(OR(NOT(ISNUMBER(B435)),B435&lt;0,B435&lt;&gt;INT(B435)),TRUE()))),"Number of trees must be a whole number, 0 or more",IF(D435="not in list","Genus not in 'Genus–family list': add it",IF(COUNTIF($A$2:$A$501,A435)&gt;1,"Species listed more than once: combine the rows",IF(N(F435)&lt;0,"More trees removed than exist: check the planting plan","")))))))</f>
        <v/>
      </c>
    </row>
    <row r="436" customFormat="false" ht="15" hidden="false" customHeight="true" outlineLevel="0" collapsed="false">
      <c r="A436" s="7"/>
      <c r="B436" s="8"/>
      <c r="C436" s="9" t="str">
        <f aca="false">IF(A436="","",IFERROR(LEFT(TRIM(A436),FIND(" ",TRIM(A436))-1),TRIM(A436)))</f>
        <v/>
      </c>
      <c r="D436" s="9" t="str">
        <f aca="false">IF(A436="","",IFERROR(VLOOKUP(C436,'Genus–family list'!$A$2:$B$400,2,FALSE()),"not in list"))</f>
        <v/>
      </c>
      <c r="E436" s="10" t="str">
        <f aca="false">IF(A436="","",IF(Results!$C$11=0,0,B436/Results!$C$11))</f>
        <v/>
      </c>
      <c r="F436" s="11" t="str">
        <f aca="false">IF(A436="","",B436+SUMIF('Planting plan'!$A$2:$A$201,A436,'Planting plan'!$B$2:$B$201)-SUMIF('Planting plan'!$A$2:$A$201,A436,'Planting plan'!$C$2:$C$201))</f>
        <v/>
      </c>
      <c r="G436" s="10" t="str">
        <f aca="false">IF(A436="","",IF(Results!$D$11=0,0,F436/Results!$D$11))</f>
        <v/>
      </c>
      <c r="H436" s="10" t="str">
        <f aca="false">IF(A436="","",IF(Results!$D$11=0,0,(SUMIF('Current trees'!$C$2:$C$501,C436,'Current trees'!$F$2:$F$501)+SUMIF('Planting plan'!$E$2:$E$201,C436,'Planting plan'!$H$2:$H$201))/Results!$D$11))</f>
        <v/>
      </c>
      <c r="I436" s="10" t="str">
        <f aca="false">IF(OR(A436="",D436="not in list"),"",IF(Results!$D$11=0,0,(SUMIF('Current trees'!$D$2:$D$501,D436,'Current trees'!$F$2:$F$501)+SUMIF('Planting plan'!$F$2:$F$201,D436,'Planting plan'!$H$2:$H$201))/Results!$D$11))</f>
        <v/>
      </c>
      <c r="J436" s="10" t="str">
        <f aca="false">IF(A436="","",IF(Results!$C$11=0,0,SUMIF('Current trees'!$C$2:$C$501,C436,'Current trees'!$B$2:$B$501)/Results!$C$11))</f>
        <v/>
      </c>
      <c r="K436" s="10" t="str">
        <f aca="false">IF(OR(A436="",D436="not in list"),"",IF(Results!$C$11=0,0,SUMIF('Current trees'!$D$2:$D$501,D436,'Current trees'!$B$2:$B$501)/Results!$C$11))</f>
        <v/>
      </c>
      <c r="L436" s="9" t="str">
        <f aca="false">IF(AND(A436="",B436=""),"",IF(A436="","Species name missing: these trees are not counted",IF(A436&lt;&gt;TRIM(A436),"Extra spaces in the species name: remove them",IF(OR(B436="",AND(B436&lt;&gt;"",IFERROR(OR(NOT(ISNUMBER(B436)),B436&lt;0,B436&lt;&gt;INT(B436)),TRUE()))),"Number of trees must be a whole number, 0 or more",IF(D436="not in list","Genus not in 'Genus–family list': add it",IF(COUNTIF($A$2:$A$501,A436)&gt;1,"Species listed more than once: combine the rows",IF(N(F436)&lt;0,"More trees removed than exist: check the planting plan","")))))))</f>
        <v/>
      </c>
    </row>
    <row r="437" customFormat="false" ht="15" hidden="false" customHeight="true" outlineLevel="0" collapsed="false">
      <c r="A437" s="7"/>
      <c r="B437" s="8"/>
      <c r="C437" s="9" t="str">
        <f aca="false">IF(A437="","",IFERROR(LEFT(TRIM(A437),FIND(" ",TRIM(A437))-1),TRIM(A437)))</f>
        <v/>
      </c>
      <c r="D437" s="9" t="str">
        <f aca="false">IF(A437="","",IFERROR(VLOOKUP(C437,'Genus–family list'!$A$2:$B$400,2,FALSE()),"not in list"))</f>
        <v/>
      </c>
      <c r="E437" s="10" t="str">
        <f aca="false">IF(A437="","",IF(Results!$C$11=0,0,B437/Results!$C$11))</f>
        <v/>
      </c>
      <c r="F437" s="11" t="str">
        <f aca="false">IF(A437="","",B437+SUMIF('Planting plan'!$A$2:$A$201,A437,'Planting plan'!$B$2:$B$201)-SUMIF('Planting plan'!$A$2:$A$201,A437,'Planting plan'!$C$2:$C$201))</f>
        <v/>
      </c>
      <c r="G437" s="10" t="str">
        <f aca="false">IF(A437="","",IF(Results!$D$11=0,0,F437/Results!$D$11))</f>
        <v/>
      </c>
      <c r="H437" s="10" t="str">
        <f aca="false">IF(A437="","",IF(Results!$D$11=0,0,(SUMIF('Current trees'!$C$2:$C$501,C437,'Current trees'!$F$2:$F$501)+SUMIF('Planting plan'!$E$2:$E$201,C437,'Planting plan'!$H$2:$H$201))/Results!$D$11))</f>
        <v/>
      </c>
      <c r="I437" s="10" t="str">
        <f aca="false">IF(OR(A437="",D437="not in list"),"",IF(Results!$D$11=0,0,(SUMIF('Current trees'!$D$2:$D$501,D437,'Current trees'!$F$2:$F$501)+SUMIF('Planting plan'!$F$2:$F$201,D437,'Planting plan'!$H$2:$H$201))/Results!$D$11))</f>
        <v/>
      </c>
      <c r="J437" s="10" t="str">
        <f aca="false">IF(A437="","",IF(Results!$C$11=0,0,SUMIF('Current trees'!$C$2:$C$501,C437,'Current trees'!$B$2:$B$501)/Results!$C$11))</f>
        <v/>
      </c>
      <c r="K437" s="10" t="str">
        <f aca="false">IF(OR(A437="",D437="not in list"),"",IF(Results!$C$11=0,0,SUMIF('Current trees'!$D$2:$D$501,D437,'Current trees'!$B$2:$B$501)/Results!$C$11))</f>
        <v/>
      </c>
      <c r="L437" s="9" t="str">
        <f aca="false">IF(AND(A437="",B437=""),"",IF(A437="","Species name missing: these trees are not counted",IF(A437&lt;&gt;TRIM(A437),"Extra spaces in the species name: remove them",IF(OR(B437="",AND(B437&lt;&gt;"",IFERROR(OR(NOT(ISNUMBER(B437)),B437&lt;0,B437&lt;&gt;INT(B437)),TRUE()))),"Number of trees must be a whole number, 0 or more",IF(D437="not in list","Genus not in 'Genus–family list': add it",IF(COUNTIF($A$2:$A$501,A437)&gt;1,"Species listed more than once: combine the rows",IF(N(F437)&lt;0,"More trees removed than exist: check the planting plan","")))))))</f>
        <v/>
      </c>
    </row>
    <row r="438" customFormat="false" ht="15" hidden="false" customHeight="true" outlineLevel="0" collapsed="false">
      <c r="A438" s="7"/>
      <c r="B438" s="8"/>
      <c r="C438" s="9" t="str">
        <f aca="false">IF(A438="","",IFERROR(LEFT(TRIM(A438),FIND(" ",TRIM(A438))-1),TRIM(A438)))</f>
        <v/>
      </c>
      <c r="D438" s="9" t="str">
        <f aca="false">IF(A438="","",IFERROR(VLOOKUP(C438,'Genus–family list'!$A$2:$B$400,2,FALSE()),"not in list"))</f>
        <v/>
      </c>
      <c r="E438" s="10" t="str">
        <f aca="false">IF(A438="","",IF(Results!$C$11=0,0,B438/Results!$C$11))</f>
        <v/>
      </c>
      <c r="F438" s="11" t="str">
        <f aca="false">IF(A438="","",B438+SUMIF('Planting plan'!$A$2:$A$201,A438,'Planting plan'!$B$2:$B$201)-SUMIF('Planting plan'!$A$2:$A$201,A438,'Planting plan'!$C$2:$C$201))</f>
        <v/>
      </c>
      <c r="G438" s="10" t="str">
        <f aca="false">IF(A438="","",IF(Results!$D$11=0,0,F438/Results!$D$11))</f>
        <v/>
      </c>
      <c r="H438" s="10" t="str">
        <f aca="false">IF(A438="","",IF(Results!$D$11=0,0,(SUMIF('Current trees'!$C$2:$C$501,C438,'Current trees'!$F$2:$F$501)+SUMIF('Planting plan'!$E$2:$E$201,C438,'Planting plan'!$H$2:$H$201))/Results!$D$11))</f>
        <v/>
      </c>
      <c r="I438" s="10" t="str">
        <f aca="false">IF(OR(A438="",D438="not in list"),"",IF(Results!$D$11=0,0,(SUMIF('Current trees'!$D$2:$D$501,D438,'Current trees'!$F$2:$F$501)+SUMIF('Planting plan'!$F$2:$F$201,D438,'Planting plan'!$H$2:$H$201))/Results!$D$11))</f>
        <v/>
      </c>
      <c r="J438" s="10" t="str">
        <f aca="false">IF(A438="","",IF(Results!$C$11=0,0,SUMIF('Current trees'!$C$2:$C$501,C438,'Current trees'!$B$2:$B$501)/Results!$C$11))</f>
        <v/>
      </c>
      <c r="K438" s="10" t="str">
        <f aca="false">IF(OR(A438="",D438="not in list"),"",IF(Results!$C$11=0,0,SUMIF('Current trees'!$D$2:$D$501,D438,'Current trees'!$B$2:$B$501)/Results!$C$11))</f>
        <v/>
      </c>
      <c r="L438" s="9" t="str">
        <f aca="false">IF(AND(A438="",B438=""),"",IF(A438="","Species name missing: these trees are not counted",IF(A438&lt;&gt;TRIM(A438),"Extra spaces in the species name: remove them",IF(OR(B438="",AND(B438&lt;&gt;"",IFERROR(OR(NOT(ISNUMBER(B438)),B438&lt;0,B438&lt;&gt;INT(B438)),TRUE()))),"Number of trees must be a whole number, 0 or more",IF(D438="not in list","Genus not in 'Genus–family list': add it",IF(COUNTIF($A$2:$A$501,A438)&gt;1,"Species listed more than once: combine the rows",IF(N(F438)&lt;0,"More trees removed than exist: check the planting plan","")))))))</f>
        <v/>
      </c>
    </row>
    <row r="439" customFormat="false" ht="15" hidden="false" customHeight="true" outlineLevel="0" collapsed="false">
      <c r="A439" s="7"/>
      <c r="B439" s="8"/>
      <c r="C439" s="9" t="str">
        <f aca="false">IF(A439="","",IFERROR(LEFT(TRIM(A439),FIND(" ",TRIM(A439))-1),TRIM(A439)))</f>
        <v/>
      </c>
      <c r="D439" s="9" t="str">
        <f aca="false">IF(A439="","",IFERROR(VLOOKUP(C439,'Genus–family list'!$A$2:$B$400,2,FALSE()),"not in list"))</f>
        <v/>
      </c>
      <c r="E439" s="10" t="str">
        <f aca="false">IF(A439="","",IF(Results!$C$11=0,0,B439/Results!$C$11))</f>
        <v/>
      </c>
      <c r="F439" s="11" t="str">
        <f aca="false">IF(A439="","",B439+SUMIF('Planting plan'!$A$2:$A$201,A439,'Planting plan'!$B$2:$B$201)-SUMIF('Planting plan'!$A$2:$A$201,A439,'Planting plan'!$C$2:$C$201))</f>
        <v/>
      </c>
      <c r="G439" s="10" t="str">
        <f aca="false">IF(A439="","",IF(Results!$D$11=0,0,F439/Results!$D$11))</f>
        <v/>
      </c>
      <c r="H439" s="10" t="str">
        <f aca="false">IF(A439="","",IF(Results!$D$11=0,0,(SUMIF('Current trees'!$C$2:$C$501,C439,'Current trees'!$F$2:$F$501)+SUMIF('Planting plan'!$E$2:$E$201,C439,'Planting plan'!$H$2:$H$201))/Results!$D$11))</f>
        <v/>
      </c>
      <c r="I439" s="10" t="str">
        <f aca="false">IF(OR(A439="",D439="not in list"),"",IF(Results!$D$11=0,0,(SUMIF('Current trees'!$D$2:$D$501,D439,'Current trees'!$F$2:$F$501)+SUMIF('Planting plan'!$F$2:$F$201,D439,'Planting plan'!$H$2:$H$201))/Results!$D$11))</f>
        <v/>
      </c>
      <c r="J439" s="10" t="str">
        <f aca="false">IF(A439="","",IF(Results!$C$11=0,0,SUMIF('Current trees'!$C$2:$C$501,C439,'Current trees'!$B$2:$B$501)/Results!$C$11))</f>
        <v/>
      </c>
      <c r="K439" s="10" t="str">
        <f aca="false">IF(OR(A439="",D439="not in list"),"",IF(Results!$C$11=0,0,SUMIF('Current trees'!$D$2:$D$501,D439,'Current trees'!$B$2:$B$501)/Results!$C$11))</f>
        <v/>
      </c>
      <c r="L439" s="9" t="str">
        <f aca="false">IF(AND(A439="",B439=""),"",IF(A439="","Species name missing: these trees are not counted",IF(A439&lt;&gt;TRIM(A439),"Extra spaces in the species name: remove them",IF(OR(B439="",AND(B439&lt;&gt;"",IFERROR(OR(NOT(ISNUMBER(B439)),B439&lt;0,B439&lt;&gt;INT(B439)),TRUE()))),"Number of trees must be a whole number, 0 or more",IF(D439="not in list","Genus not in 'Genus–family list': add it",IF(COUNTIF($A$2:$A$501,A439)&gt;1,"Species listed more than once: combine the rows",IF(N(F439)&lt;0,"More trees removed than exist: check the planting plan","")))))))</f>
        <v/>
      </c>
    </row>
    <row r="440" customFormat="false" ht="15" hidden="false" customHeight="true" outlineLevel="0" collapsed="false">
      <c r="A440" s="7"/>
      <c r="B440" s="8"/>
      <c r="C440" s="9" t="str">
        <f aca="false">IF(A440="","",IFERROR(LEFT(TRIM(A440),FIND(" ",TRIM(A440))-1),TRIM(A440)))</f>
        <v/>
      </c>
      <c r="D440" s="9" t="str">
        <f aca="false">IF(A440="","",IFERROR(VLOOKUP(C440,'Genus–family list'!$A$2:$B$400,2,FALSE()),"not in list"))</f>
        <v/>
      </c>
      <c r="E440" s="10" t="str">
        <f aca="false">IF(A440="","",IF(Results!$C$11=0,0,B440/Results!$C$11))</f>
        <v/>
      </c>
      <c r="F440" s="11" t="str">
        <f aca="false">IF(A440="","",B440+SUMIF('Planting plan'!$A$2:$A$201,A440,'Planting plan'!$B$2:$B$201)-SUMIF('Planting plan'!$A$2:$A$201,A440,'Planting plan'!$C$2:$C$201))</f>
        <v/>
      </c>
      <c r="G440" s="10" t="str">
        <f aca="false">IF(A440="","",IF(Results!$D$11=0,0,F440/Results!$D$11))</f>
        <v/>
      </c>
      <c r="H440" s="10" t="str">
        <f aca="false">IF(A440="","",IF(Results!$D$11=0,0,(SUMIF('Current trees'!$C$2:$C$501,C440,'Current trees'!$F$2:$F$501)+SUMIF('Planting plan'!$E$2:$E$201,C440,'Planting plan'!$H$2:$H$201))/Results!$D$11))</f>
        <v/>
      </c>
      <c r="I440" s="10" t="str">
        <f aca="false">IF(OR(A440="",D440="not in list"),"",IF(Results!$D$11=0,0,(SUMIF('Current trees'!$D$2:$D$501,D440,'Current trees'!$F$2:$F$501)+SUMIF('Planting plan'!$F$2:$F$201,D440,'Planting plan'!$H$2:$H$201))/Results!$D$11))</f>
        <v/>
      </c>
      <c r="J440" s="10" t="str">
        <f aca="false">IF(A440="","",IF(Results!$C$11=0,0,SUMIF('Current trees'!$C$2:$C$501,C440,'Current trees'!$B$2:$B$501)/Results!$C$11))</f>
        <v/>
      </c>
      <c r="K440" s="10" t="str">
        <f aca="false">IF(OR(A440="",D440="not in list"),"",IF(Results!$C$11=0,0,SUMIF('Current trees'!$D$2:$D$501,D440,'Current trees'!$B$2:$B$501)/Results!$C$11))</f>
        <v/>
      </c>
      <c r="L440" s="9" t="str">
        <f aca="false">IF(AND(A440="",B440=""),"",IF(A440="","Species name missing: these trees are not counted",IF(A440&lt;&gt;TRIM(A440),"Extra spaces in the species name: remove them",IF(OR(B440="",AND(B440&lt;&gt;"",IFERROR(OR(NOT(ISNUMBER(B440)),B440&lt;0,B440&lt;&gt;INT(B440)),TRUE()))),"Number of trees must be a whole number, 0 or more",IF(D440="not in list","Genus not in 'Genus–family list': add it",IF(COUNTIF($A$2:$A$501,A440)&gt;1,"Species listed more than once: combine the rows",IF(N(F440)&lt;0,"More trees removed than exist: check the planting plan","")))))))</f>
        <v/>
      </c>
    </row>
    <row r="441" customFormat="false" ht="15" hidden="false" customHeight="true" outlineLevel="0" collapsed="false">
      <c r="A441" s="7"/>
      <c r="B441" s="8"/>
      <c r="C441" s="9" t="str">
        <f aca="false">IF(A441="","",IFERROR(LEFT(TRIM(A441),FIND(" ",TRIM(A441))-1),TRIM(A441)))</f>
        <v/>
      </c>
      <c r="D441" s="9" t="str">
        <f aca="false">IF(A441="","",IFERROR(VLOOKUP(C441,'Genus–family list'!$A$2:$B$400,2,FALSE()),"not in list"))</f>
        <v/>
      </c>
      <c r="E441" s="10" t="str">
        <f aca="false">IF(A441="","",IF(Results!$C$11=0,0,B441/Results!$C$11))</f>
        <v/>
      </c>
      <c r="F441" s="11" t="str">
        <f aca="false">IF(A441="","",B441+SUMIF('Planting plan'!$A$2:$A$201,A441,'Planting plan'!$B$2:$B$201)-SUMIF('Planting plan'!$A$2:$A$201,A441,'Planting plan'!$C$2:$C$201))</f>
        <v/>
      </c>
      <c r="G441" s="10" t="str">
        <f aca="false">IF(A441="","",IF(Results!$D$11=0,0,F441/Results!$D$11))</f>
        <v/>
      </c>
      <c r="H441" s="10" t="str">
        <f aca="false">IF(A441="","",IF(Results!$D$11=0,0,(SUMIF('Current trees'!$C$2:$C$501,C441,'Current trees'!$F$2:$F$501)+SUMIF('Planting plan'!$E$2:$E$201,C441,'Planting plan'!$H$2:$H$201))/Results!$D$11))</f>
        <v/>
      </c>
      <c r="I441" s="10" t="str">
        <f aca="false">IF(OR(A441="",D441="not in list"),"",IF(Results!$D$11=0,0,(SUMIF('Current trees'!$D$2:$D$501,D441,'Current trees'!$F$2:$F$501)+SUMIF('Planting plan'!$F$2:$F$201,D441,'Planting plan'!$H$2:$H$201))/Results!$D$11))</f>
        <v/>
      </c>
      <c r="J441" s="10" t="str">
        <f aca="false">IF(A441="","",IF(Results!$C$11=0,0,SUMIF('Current trees'!$C$2:$C$501,C441,'Current trees'!$B$2:$B$501)/Results!$C$11))</f>
        <v/>
      </c>
      <c r="K441" s="10" t="str">
        <f aca="false">IF(OR(A441="",D441="not in list"),"",IF(Results!$C$11=0,0,SUMIF('Current trees'!$D$2:$D$501,D441,'Current trees'!$B$2:$B$501)/Results!$C$11))</f>
        <v/>
      </c>
      <c r="L441" s="9" t="str">
        <f aca="false">IF(AND(A441="",B441=""),"",IF(A441="","Species name missing: these trees are not counted",IF(A441&lt;&gt;TRIM(A441),"Extra spaces in the species name: remove them",IF(OR(B441="",AND(B441&lt;&gt;"",IFERROR(OR(NOT(ISNUMBER(B441)),B441&lt;0,B441&lt;&gt;INT(B441)),TRUE()))),"Number of trees must be a whole number, 0 or more",IF(D441="not in list","Genus not in 'Genus–family list': add it",IF(COUNTIF($A$2:$A$501,A441)&gt;1,"Species listed more than once: combine the rows",IF(N(F441)&lt;0,"More trees removed than exist: check the planting plan","")))))))</f>
        <v/>
      </c>
    </row>
    <row r="442" customFormat="false" ht="15" hidden="false" customHeight="true" outlineLevel="0" collapsed="false">
      <c r="A442" s="7"/>
      <c r="B442" s="8"/>
      <c r="C442" s="9" t="str">
        <f aca="false">IF(A442="","",IFERROR(LEFT(TRIM(A442),FIND(" ",TRIM(A442))-1),TRIM(A442)))</f>
        <v/>
      </c>
      <c r="D442" s="9" t="str">
        <f aca="false">IF(A442="","",IFERROR(VLOOKUP(C442,'Genus–family list'!$A$2:$B$400,2,FALSE()),"not in list"))</f>
        <v/>
      </c>
      <c r="E442" s="10" t="str">
        <f aca="false">IF(A442="","",IF(Results!$C$11=0,0,B442/Results!$C$11))</f>
        <v/>
      </c>
      <c r="F442" s="11" t="str">
        <f aca="false">IF(A442="","",B442+SUMIF('Planting plan'!$A$2:$A$201,A442,'Planting plan'!$B$2:$B$201)-SUMIF('Planting plan'!$A$2:$A$201,A442,'Planting plan'!$C$2:$C$201))</f>
        <v/>
      </c>
      <c r="G442" s="10" t="str">
        <f aca="false">IF(A442="","",IF(Results!$D$11=0,0,F442/Results!$D$11))</f>
        <v/>
      </c>
      <c r="H442" s="10" t="str">
        <f aca="false">IF(A442="","",IF(Results!$D$11=0,0,(SUMIF('Current trees'!$C$2:$C$501,C442,'Current trees'!$F$2:$F$501)+SUMIF('Planting plan'!$E$2:$E$201,C442,'Planting plan'!$H$2:$H$201))/Results!$D$11))</f>
        <v/>
      </c>
      <c r="I442" s="10" t="str">
        <f aca="false">IF(OR(A442="",D442="not in list"),"",IF(Results!$D$11=0,0,(SUMIF('Current trees'!$D$2:$D$501,D442,'Current trees'!$F$2:$F$501)+SUMIF('Planting plan'!$F$2:$F$201,D442,'Planting plan'!$H$2:$H$201))/Results!$D$11))</f>
        <v/>
      </c>
      <c r="J442" s="10" t="str">
        <f aca="false">IF(A442="","",IF(Results!$C$11=0,0,SUMIF('Current trees'!$C$2:$C$501,C442,'Current trees'!$B$2:$B$501)/Results!$C$11))</f>
        <v/>
      </c>
      <c r="K442" s="10" t="str">
        <f aca="false">IF(OR(A442="",D442="not in list"),"",IF(Results!$C$11=0,0,SUMIF('Current trees'!$D$2:$D$501,D442,'Current trees'!$B$2:$B$501)/Results!$C$11))</f>
        <v/>
      </c>
      <c r="L442" s="9" t="str">
        <f aca="false">IF(AND(A442="",B442=""),"",IF(A442="","Species name missing: these trees are not counted",IF(A442&lt;&gt;TRIM(A442),"Extra spaces in the species name: remove them",IF(OR(B442="",AND(B442&lt;&gt;"",IFERROR(OR(NOT(ISNUMBER(B442)),B442&lt;0,B442&lt;&gt;INT(B442)),TRUE()))),"Number of trees must be a whole number, 0 or more",IF(D442="not in list","Genus not in 'Genus–family list': add it",IF(COUNTIF($A$2:$A$501,A442)&gt;1,"Species listed more than once: combine the rows",IF(N(F442)&lt;0,"More trees removed than exist: check the planting plan","")))))))</f>
        <v/>
      </c>
    </row>
    <row r="443" customFormat="false" ht="15" hidden="false" customHeight="true" outlineLevel="0" collapsed="false">
      <c r="A443" s="7"/>
      <c r="B443" s="8"/>
      <c r="C443" s="9" t="str">
        <f aca="false">IF(A443="","",IFERROR(LEFT(TRIM(A443),FIND(" ",TRIM(A443))-1),TRIM(A443)))</f>
        <v/>
      </c>
      <c r="D443" s="9" t="str">
        <f aca="false">IF(A443="","",IFERROR(VLOOKUP(C443,'Genus–family list'!$A$2:$B$400,2,FALSE()),"not in list"))</f>
        <v/>
      </c>
      <c r="E443" s="10" t="str">
        <f aca="false">IF(A443="","",IF(Results!$C$11=0,0,B443/Results!$C$11))</f>
        <v/>
      </c>
      <c r="F443" s="11" t="str">
        <f aca="false">IF(A443="","",B443+SUMIF('Planting plan'!$A$2:$A$201,A443,'Planting plan'!$B$2:$B$201)-SUMIF('Planting plan'!$A$2:$A$201,A443,'Planting plan'!$C$2:$C$201))</f>
        <v/>
      </c>
      <c r="G443" s="10" t="str">
        <f aca="false">IF(A443="","",IF(Results!$D$11=0,0,F443/Results!$D$11))</f>
        <v/>
      </c>
      <c r="H443" s="10" t="str">
        <f aca="false">IF(A443="","",IF(Results!$D$11=0,0,(SUMIF('Current trees'!$C$2:$C$501,C443,'Current trees'!$F$2:$F$501)+SUMIF('Planting plan'!$E$2:$E$201,C443,'Planting plan'!$H$2:$H$201))/Results!$D$11))</f>
        <v/>
      </c>
      <c r="I443" s="10" t="str">
        <f aca="false">IF(OR(A443="",D443="not in list"),"",IF(Results!$D$11=0,0,(SUMIF('Current trees'!$D$2:$D$501,D443,'Current trees'!$F$2:$F$501)+SUMIF('Planting plan'!$F$2:$F$201,D443,'Planting plan'!$H$2:$H$201))/Results!$D$11))</f>
        <v/>
      </c>
      <c r="J443" s="10" t="str">
        <f aca="false">IF(A443="","",IF(Results!$C$11=0,0,SUMIF('Current trees'!$C$2:$C$501,C443,'Current trees'!$B$2:$B$501)/Results!$C$11))</f>
        <v/>
      </c>
      <c r="K443" s="10" t="str">
        <f aca="false">IF(OR(A443="",D443="not in list"),"",IF(Results!$C$11=0,0,SUMIF('Current trees'!$D$2:$D$501,D443,'Current trees'!$B$2:$B$501)/Results!$C$11))</f>
        <v/>
      </c>
      <c r="L443" s="9" t="str">
        <f aca="false">IF(AND(A443="",B443=""),"",IF(A443="","Species name missing: these trees are not counted",IF(A443&lt;&gt;TRIM(A443),"Extra spaces in the species name: remove them",IF(OR(B443="",AND(B443&lt;&gt;"",IFERROR(OR(NOT(ISNUMBER(B443)),B443&lt;0,B443&lt;&gt;INT(B443)),TRUE()))),"Number of trees must be a whole number, 0 or more",IF(D443="not in list","Genus not in 'Genus–family list': add it",IF(COUNTIF($A$2:$A$501,A443)&gt;1,"Species listed more than once: combine the rows",IF(N(F443)&lt;0,"More trees removed than exist: check the planting plan","")))))))</f>
        <v/>
      </c>
    </row>
    <row r="444" customFormat="false" ht="15" hidden="false" customHeight="true" outlineLevel="0" collapsed="false">
      <c r="A444" s="7"/>
      <c r="B444" s="8"/>
      <c r="C444" s="9" t="str">
        <f aca="false">IF(A444="","",IFERROR(LEFT(TRIM(A444),FIND(" ",TRIM(A444))-1),TRIM(A444)))</f>
        <v/>
      </c>
      <c r="D444" s="9" t="str">
        <f aca="false">IF(A444="","",IFERROR(VLOOKUP(C444,'Genus–family list'!$A$2:$B$400,2,FALSE()),"not in list"))</f>
        <v/>
      </c>
      <c r="E444" s="10" t="str">
        <f aca="false">IF(A444="","",IF(Results!$C$11=0,0,B444/Results!$C$11))</f>
        <v/>
      </c>
      <c r="F444" s="11" t="str">
        <f aca="false">IF(A444="","",B444+SUMIF('Planting plan'!$A$2:$A$201,A444,'Planting plan'!$B$2:$B$201)-SUMIF('Planting plan'!$A$2:$A$201,A444,'Planting plan'!$C$2:$C$201))</f>
        <v/>
      </c>
      <c r="G444" s="10" t="str">
        <f aca="false">IF(A444="","",IF(Results!$D$11=0,0,F444/Results!$D$11))</f>
        <v/>
      </c>
      <c r="H444" s="10" t="str">
        <f aca="false">IF(A444="","",IF(Results!$D$11=0,0,(SUMIF('Current trees'!$C$2:$C$501,C444,'Current trees'!$F$2:$F$501)+SUMIF('Planting plan'!$E$2:$E$201,C444,'Planting plan'!$H$2:$H$201))/Results!$D$11))</f>
        <v/>
      </c>
      <c r="I444" s="10" t="str">
        <f aca="false">IF(OR(A444="",D444="not in list"),"",IF(Results!$D$11=0,0,(SUMIF('Current trees'!$D$2:$D$501,D444,'Current trees'!$F$2:$F$501)+SUMIF('Planting plan'!$F$2:$F$201,D444,'Planting plan'!$H$2:$H$201))/Results!$D$11))</f>
        <v/>
      </c>
      <c r="J444" s="10" t="str">
        <f aca="false">IF(A444="","",IF(Results!$C$11=0,0,SUMIF('Current trees'!$C$2:$C$501,C444,'Current trees'!$B$2:$B$501)/Results!$C$11))</f>
        <v/>
      </c>
      <c r="K444" s="10" t="str">
        <f aca="false">IF(OR(A444="",D444="not in list"),"",IF(Results!$C$11=0,0,SUMIF('Current trees'!$D$2:$D$501,D444,'Current trees'!$B$2:$B$501)/Results!$C$11))</f>
        <v/>
      </c>
      <c r="L444" s="9" t="str">
        <f aca="false">IF(AND(A444="",B444=""),"",IF(A444="","Species name missing: these trees are not counted",IF(A444&lt;&gt;TRIM(A444),"Extra spaces in the species name: remove them",IF(OR(B444="",AND(B444&lt;&gt;"",IFERROR(OR(NOT(ISNUMBER(B444)),B444&lt;0,B444&lt;&gt;INT(B444)),TRUE()))),"Number of trees must be a whole number, 0 or more",IF(D444="not in list","Genus not in 'Genus–family list': add it",IF(COUNTIF($A$2:$A$501,A444)&gt;1,"Species listed more than once: combine the rows",IF(N(F444)&lt;0,"More trees removed than exist: check the planting plan","")))))))</f>
        <v/>
      </c>
    </row>
    <row r="445" customFormat="false" ht="15" hidden="false" customHeight="true" outlineLevel="0" collapsed="false">
      <c r="A445" s="7"/>
      <c r="B445" s="8"/>
      <c r="C445" s="9" t="str">
        <f aca="false">IF(A445="","",IFERROR(LEFT(TRIM(A445),FIND(" ",TRIM(A445))-1),TRIM(A445)))</f>
        <v/>
      </c>
      <c r="D445" s="9" t="str">
        <f aca="false">IF(A445="","",IFERROR(VLOOKUP(C445,'Genus–family list'!$A$2:$B$400,2,FALSE()),"not in list"))</f>
        <v/>
      </c>
      <c r="E445" s="10" t="str">
        <f aca="false">IF(A445="","",IF(Results!$C$11=0,0,B445/Results!$C$11))</f>
        <v/>
      </c>
      <c r="F445" s="11" t="str">
        <f aca="false">IF(A445="","",B445+SUMIF('Planting plan'!$A$2:$A$201,A445,'Planting plan'!$B$2:$B$201)-SUMIF('Planting plan'!$A$2:$A$201,A445,'Planting plan'!$C$2:$C$201))</f>
        <v/>
      </c>
      <c r="G445" s="10" t="str">
        <f aca="false">IF(A445="","",IF(Results!$D$11=0,0,F445/Results!$D$11))</f>
        <v/>
      </c>
      <c r="H445" s="10" t="str">
        <f aca="false">IF(A445="","",IF(Results!$D$11=0,0,(SUMIF('Current trees'!$C$2:$C$501,C445,'Current trees'!$F$2:$F$501)+SUMIF('Planting plan'!$E$2:$E$201,C445,'Planting plan'!$H$2:$H$201))/Results!$D$11))</f>
        <v/>
      </c>
      <c r="I445" s="10" t="str">
        <f aca="false">IF(OR(A445="",D445="not in list"),"",IF(Results!$D$11=0,0,(SUMIF('Current trees'!$D$2:$D$501,D445,'Current trees'!$F$2:$F$501)+SUMIF('Planting plan'!$F$2:$F$201,D445,'Planting plan'!$H$2:$H$201))/Results!$D$11))</f>
        <v/>
      </c>
      <c r="J445" s="10" t="str">
        <f aca="false">IF(A445="","",IF(Results!$C$11=0,0,SUMIF('Current trees'!$C$2:$C$501,C445,'Current trees'!$B$2:$B$501)/Results!$C$11))</f>
        <v/>
      </c>
      <c r="K445" s="10" t="str">
        <f aca="false">IF(OR(A445="",D445="not in list"),"",IF(Results!$C$11=0,0,SUMIF('Current trees'!$D$2:$D$501,D445,'Current trees'!$B$2:$B$501)/Results!$C$11))</f>
        <v/>
      </c>
      <c r="L445" s="9" t="str">
        <f aca="false">IF(AND(A445="",B445=""),"",IF(A445="","Species name missing: these trees are not counted",IF(A445&lt;&gt;TRIM(A445),"Extra spaces in the species name: remove them",IF(OR(B445="",AND(B445&lt;&gt;"",IFERROR(OR(NOT(ISNUMBER(B445)),B445&lt;0,B445&lt;&gt;INT(B445)),TRUE()))),"Number of trees must be a whole number, 0 or more",IF(D445="not in list","Genus not in 'Genus–family list': add it",IF(COUNTIF($A$2:$A$501,A445)&gt;1,"Species listed more than once: combine the rows",IF(N(F445)&lt;0,"More trees removed than exist: check the planting plan","")))))))</f>
        <v/>
      </c>
    </row>
    <row r="446" customFormat="false" ht="15" hidden="false" customHeight="true" outlineLevel="0" collapsed="false">
      <c r="A446" s="7"/>
      <c r="B446" s="8"/>
      <c r="C446" s="9" t="str">
        <f aca="false">IF(A446="","",IFERROR(LEFT(TRIM(A446),FIND(" ",TRIM(A446))-1),TRIM(A446)))</f>
        <v/>
      </c>
      <c r="D446" s="9" t="str">
        <f aca="false">IF(A446="","",IFERROR(VLOOKUP(C446,'Genus–family list'!$A$2:$B$400,2,FALSE()),"not in list"))</f>
        <v/>
      </c>
      <c r="E446" s="10" t="str">
        <f aca="false">IF(A446="","",IF(Results!$C$11=0,0,B446/Results!$C$11))</f>
        <v/>
      </c>
      <c r="F446" s="11" t="str">
        <f aca="false">IF(A446="","",B446+SUMIF('Planting plan'!$A$2:$A$201,A446,'Planting plan'!$B$2:$B$201)-SUMIF('Planting plan'!$A$2:$A$201,A446,'Planting plan'!$C$2:$C$201))</f>
        <v/>
      </c>
      <c r="G446" s="10" t="str">
        <f aca="false">IF(A446="","",IF(Results!$D$11=0,0,F446/Results!$D$11))</f>
        <v/>
      </c>
      <c r="H446" s="10" t="str">
        <f aca="false">IF(A446="","",IF(Results!$D$11=0,0,(SUMIF('Current trees'!$C$2:$C$501,C446,'Current trees'!$F$2:$F$501)+SUMIF('Planting plan'!$E$2:$E$201,C446,'Planting plan'!$H$2:$H$201))/Results!$D$11))</f>
        <v/>
      </c>
      <c r="I446" s="10" t="str">
        <f aca="false">IF(OR(A446="",D446="not in list"),"",IF(Results!$D$11=0,0,(SUMIF('Current trees'!$D$2:$D$501,D446,'Current trees'!$F$2:$F$501)+SUMIF('Planting plan'!$F$2:$F$201,D446,'Planting plan'!$H$2:$H$201))/Results!$D$11))</f>
        <v/>
      </c>
      <c r="J446" s="10" t="str">
        <f aca="false">IF(A446="","",IF(Results!$C$11=0,0,SUMIF('Current trees'!$C$2:$C$501,C446,'Current trees'!$B$2:$B$501)/Results!$C$11))</f>
        <v/>
      </c>
      <c r="K446" s="10" t="str">
        <f aca="false">IF(OR(A446="",D446="not in list"),"",IF(Results!$C$11=0,0,SUMIF('Current trees'!$D$2:$D$501,D446,'Current trees'!$B$2:$B$501)/Results!$C$11))</f>
        <v/>
      </c>
      <c r="L446" s="9" t="str">
        <f aca="false">IF(AND(A446="",B446=""),"",IF(A446="","Species name missing: these trees are not counted",IF(A446&lt;&gt;TRIM(A446),"Extra spaces in the species name: remove them",IF(OR(B446="",AND(B446&lt;&gt;"",IFERROR(OR(NOT(ISNUMBER(B446)),B446&lt;0,B446&lt;&gt;INT(B446)),TRUE()))),"Number of trees must be a whole number, 0 or more",IF(D446="not in list","Genus not in 'Genus–family list': add it",IF(COUNTIF($A$2:$A$501,A446)&gt;1,"Species listed more than once: combine the rows",IF(N(F446)&lt;0,"More trees removed than exist: check the planting plan","")))))))</f>
        <v/>
      </c>
    </row>
    <row r="447" customFormat="false" ht="15" hidden="false" customHeight="true" outlineLevel="0" collapsed="false">
      <c r="A447" s="7"/>
      <c r="B447" s="8"/>
      <c r="C447" s="9" t="str">
        <f aca="false">IF(A447="","",IFERROR(LEFT(TRIM(A447),FIND(" ",TRIM(A447))-1),TRIM(A447)))</f>
        <v/>
      </c>
      <c r="D447" s="9" t="str">
        <f aca="false">IF(A447="","",IFERROR(VLOOKUP(C447,'Genus–family list'!$A$2:$B$400,2,FALSE()),"not in list"))</f>
        <v/>
      </c>
      <c r="E447" s="10" t="str">
        <f aca="false">IF(A447="","",IF(Results!$C$11=0,0,B447/Results!$C$11))</f>
        <v/>
      </c>
      <c r="F447" s="11" t="str">
        <f aca="false">IF(A447="","",B447+SUMIF('Planting plan'!$A$2:$A$201,A447,'Planting plan'!$B$2:$B$201)-SUMIF('Planting plan'!$A$2:$A$201,A447,'Planting plan'!$C$2:$C$201))</f>
        <v/>
      </c>
      <c r="G447" s="10" t="str">
        <f aca="false">IF(A447="","",IF(Results!$D$11=0,0,F447/Results!$D$11))</f>
        <v/>
      </c>
      <c r="H447" s="10" t="str">
        <f aca="false">IF(A447="","",IF(Results!$D$11=0,0,(SUMIF('Current trees'!$C$2:$C$501,C447,'Current trees'!$F$2:$F$501)+SUMIF('Planting plan'!$E$2:$E$201,C447,'Planting plan'!$H$2:$H$201))/Results!$D$11))</f>
        <v/>
      </c>
      <c r="I447" s="10" t="str">
        <f aca="false">IF(OR(A447="",D447="not in list"),"",IF(Results!$D$11=0,0,(SUMIF('Current trees'!$D$2:$D$501,D447,'Current trees'!$F$2:$F$501)+SUMIF('Planting plan'!$F$2:$F$201,D447,'Planting plan'!$H$2:$H$201))/Results!$D$11))</f>
        <v/>
      </c>
      <c r="J447" s="10" t="str">
        <f aca="false">IF(A447="","",IF(Results!$C$11=0,0,SUMIF('Current trees'!$C$2:$C$501,C447,'Current trees'!$B$2:$B$501)/Results!$C$11))</f>
        <v/>
      </c>
      <c r="K447" s="10" t="str">
        <f aca="false">IF(OR(A447="",D447="not in list"),"",IF(Results!$C$11=0,0,SUMIF('Current trees'!$D$2:$D$501,D447,'Current trees'!$B$2:$B$501)/Results!$C$11))</f>
        <v/>
      </c>
      <c r="L447" s="9" t="str">
        <f aca="false">IF(AND(A447="",B447=""),"",IF(A447="","Species name missing: these trees are not counted",IF(A447&lt;&gt;TRIM(A447),"Extra spaces in the species name: remove them",IF(OR(B447="",AND(B447&lt;&gt;"",IFERROR(OR(NOT(ISNUMBER(B447)),B447&lt;0,B447&lt;&gt;INT(B447)),TRUE()))),"Number of trees must be a whole number, 0 or more",IF(D447="not in list","Genus not in 'Genus–family list': add it",IF(COUNTIF($A$2:$A$501,A447)&gt;1,"Species listed more than once: combine the rows",IF(N(F447)&lt;0,"More trees removed than exist: check the planting plan","")))))))</f>
        <v/>
      </c>
    </row>
    <row r="448" customFormat="false" ht="15" hidden="false" customHeight="true" outlineLevel="0" collapsed="false">
      <c r="A448" s="7"/>
      <c r="B448" s="8"/>
      <c r="C448" s="9" t="str">
        <f aca="false">IF(A448="","",IFERROR(LEFT(TRIM(A448),FIND(" ",TRIM(A448))-1),TRIM(A448)))</f>
        <v/>
      </c>
      <c r="D448" s="9" t="str">
        <f aca="false">IF(A448="","",IFERROR(VLOOKUP(C448,'Genus–family list'!$A$2:$B$400,2,FALSE()),"not in list"))</f>
        <v/>
      </c>
      <c r="E448" s="10" t="str">
        <f aca="false">IF(A448="","",IF(Results!$C$11=0,0,B448/Results!$C$11))</f>
        <v/>
      </c>
      <c r="F448" s="11" t="str">
        <f aca="false">IF(A448="","",B448+SUMIF('Planting plan'!$A$2:$A$201,A448,'Planting plan'!$B$2:$B$201)-SUMIF('Planting plan'!$A$2:$A$201,A448,'Planting plan'!$C$2:$C$201))</f>
        <v/>
      </c>
      <c r="G448" s="10" t="str">
        <f aca="false">IF(A448="","",IF(Results!$D$11=0,0,F448/Results!$D$11))</f>
        <v/>
      </c>
      <c r="H448" s="10" t="str">
        <f aca="false">IF(A448="","",IF(Results!$D$11=0,0,(SUMIF('Current trees'!$C$2:$C$501,C448,'Current trees'!$F$2:$F$501)+SUMIF('Planting plan'!$E$2:$E$201,C448,'Planting plan'!$H$2:$H$201))/Results!$D$11))</f>
        <v/>
      </c>
      <c r="I448" s="10" t="str">
        <f aca="false">IF(OR(A448="",D448="not in list"),"",IF(Results!$D$11=0,0,(SUMIF('Current trees'!$D$2:$D$501,D448,'Current trees'!$F$2:$F$501)+SUMIF('Planting plan'!$F$2:$F$201,D448,'Planting plan'!$H$2:$H$201))/Results!$D$11))</f>
        <v/>
      </c>
      <c r="J448" s="10" t="str">
        <f aca="false">IF(A448="","",IF(Results!$C$11=0,0,SUMIF('Current trees'!$C$2:$C$501,C448,'Current trees'!$B$2:$B$501)/Results!$C$11))</f>
        <v/>
      </c>
      <c r="K448" s="10" t="str">
        <f aca="false">IF(OR(A448="",D448="not in list"),"",IF(Results!$C$11=0,0,SUMIF('Current trees'!$D$2:$D$501,D448,'Current trees'!$B$2:$B$501)/Results!$C$11))</f>
        <v/>
      </c>
      <c r="L448" s="9" t="str">
        <f aca="false">IF(AND(A448="",B448=""),"",IF(A448="","Species name missing: these trees are not counted",IF(A448&lt;&gt;TRIM(A448),"Extra spaces in the species name: remove them",IF(OR(B448="",AND(B448&lt;&gt;"",IFERROR(OR(NOT(ISNUMBER(B448)),B448&lt;0,B448&lt;&gt;INT(B448)),TRUE()))),"Number of trees must be a whole number, 0 or more",IF(D448="not in list","Genus not in 'Genus–family list': add it",IF(COUNTIF($A$2:$A$501,A448)&gt;1,"Species listed more than once: combine the rows",IF(N(F448)&lt;0,"More trees removed than exist: check the planting plan","")))))))</f>
        <v/>
      </c>
    </row>
    <row r="449" customFormat="false" ht="15" hidden="false" customHeight="true" outlineLevel="0" collapsed="false">
      <c r="A449" s="7"/>
      <c r="B449" s="8"/>
      <c r="C449" s="9" t="str">
        <f aca="false">IF(A449="","",IFERROR(LEFT(TRIM(A449),FIND(" ",TRIM(A449))-1),TRIM(A449)))</f>
        <v/>
      </c>
      <c r="D449" s="9" t="str">
        <f aca="false">IF(A449="","",IFERROR(VLOOKUP(C449,'Genus–family list'!$A$2:$B$400,2,FALSE()),"not in list"))</f>
        <v/>
      </c>
      <c r="E449" s="10" t="str">
        <f aca="false">IF(A449="","",IF(Results!$C$11=0,0,B449/Results!$C$11))</f>
        <v/>
      </c>
      <c r="F449" s="11" t="str">
        <f aca="false">IF(A449="","",B449+SUMIF('Planting plan'!$A$2:$A$201,A449,'Planting plan'!$B$2:$B$201)-SUMIF('Planting plan'!$A$2:$A$201,A449,'Planting plan'!$C$2:$C$201))</f>
        <v/>
      </c>
      <c r="G449" s="10" t="str">
        <f aca="false">IF(A449="","",IF(Results!$D$11=0,0,F449/Results!$D$11))</f>
        <v/>
      </c>
      <c r="H449" s="10" t="str">
        <f aca="false">IF(A449="","",IF(Results!$D$11=0,0,(SUMIF('Current trees'!$C$2:$C$501,C449,'Current trees'!$F$2:$F$501)+SUMIF('Planting plan'!$E$2:$E$201,C449,'Planting plan'!$H$2:$H$201))/Results!$D$11))</f>
        <v/>
      </c>
      <c r="I449" s="10" t="str">
        <f aca="false">IF(OR(A449="",D449="not in list"),"",IF(Results!$D$11=0,0,(SUMIF('Current trees'!$D$2:$D$501,D449,'Current trees'!$F$2:$F$501)+SUMIF('Planting plan'!$F$2:$F$201,D449,'Planting plan'!$H$2:$H$201))/Results!$D$11))</f>
        <v/>
      </c>
      <c r="J449" s="10" t="str">
        <f aca="false">IF(A449="","",IF(Results!$C$11=0,0,SUMIF('Current trees'!$C$2:$C$501,C449,'Current trees'!$B$2:$B$501)/Results!$C$11))</f>
        <v/>
      </c>
      <c r="K449" s="10" t="str">
        <f aca="false">IF(OR(A449="",D449="not in list"),"",IF(Results!$C$11=0,0,SUMIF('Current trees'!$D$2:$D$501,D449,'Current trees'!$B$2:$B$501)/Results!$C$11))</f>
        <v/>
      </c>
      <c r="L449" s="9" t="str">
        <f aca="false">IF(AND(A449="",B449=""),"",IF(A449="","Species name missing: these trees are not counted",IF(A449&lt;&gt;TRIM(A449),"Extra spaces in the species name: remove them",IF(OR(B449="",AND(B449&lt;&gt;"",IFERROR(OR(NOT(ISNUMBER(B449)),B449&lt;0,B449&lt;&gt;INT(B449)),TRUE()))),"Number of trees must be a whole number, 0 or more",IF(D449="not in list","Genus not in 'Genus–family list': add it",IF(COUNTIF($A$2:$A$501,A449)&gt;1,"Species listed more than once: combine the rows",IF(N(F449)&lt;0,"More trees removed than exist: check the planting plan","")))))))</f>
        <v/>
      </c>
    </row>
    <row r="450" customFormat="false" ht="15" hidden="false" customHeight="true" outlineLevel="0" collapsed="false">
      <c r="A450" s="7"/>
      <c r="B450" s="8"/>
      <c r="C450" s="9" t="str">
        <f aca="false">IF(A450="","",IFERROR(LEFT(TRIM(A450),FIND(" ",TRIM(A450))-1),TRIM(A450)))</f>
        <v/>
      </c>
      <c r="D450" s="9" t="str">
        <f aca="false">IF(A450="","",IFERROR(VLOOKUP(C450,'Genus–family list'!$A$2:$B$400,2,FALSE()),"not in list"))</f>
        <v/>
      </c>
      <c r="E450" s="10" t="str">
        <f aca="false">IF(A450="","",IF(Results!$C$11=0,0,B450/Results!$C$11))</f>
        <v/>
      </c>
      <c r="F450" s="11" t="str">
        <f aca="false">IF(A450="","",B450+SUMIF('Planting plan'!$A$2:$A$201,A450,'Planting plan'!$B$2:$B$201)-SUMIF('Planting plan'!$A$2:$A$201,A450,'Planting plan'!$C$2:$C$201))</f>
        <v/>
      </c>
      <c r="G450" s="10" t="str">
        <f aca="false">IF(A450="","",IF(Results!$D$11=0,0,F450/Results!$D$11))</f>
        <v/>
      </c>
      <c r="H450" s="10" t="str">
        <f aca="false">IF(A450="","",IF(Results!$D$11=0,0,(SUMIF('Current trees'!$C$2:$C$501,C450,'Current trees'!$F$2:$F$501)+SUMIF('Planting plan'!$E$2:$E$201,C450,'Planting plan'!$H$2:$H$201))/Results!$D$11))</f>
        <v/>
      </c>
      <c r="I450" s="10" t="str">
        <f aca="false">IF(OR(A450="",D450="not in list"),"",IF(Results!$D$11=0,0,(SUMIF('Current trees'!$D$2:$D$501,D450,'Current trees'!$F$2:$F$501)+SUMIF('Planting plan'!$F$2:$F$201,D450,'Planting plan'!$H$2:$H$201))/Results!$D$11))</f>
        <v/>
      </c>
      <c r="J450" s="10" t="str">
        <f aca="false">IF(A450="","",IF(Results!$C$11=0,0,SUMIF('Current trees'!$C$2:$C$501,C450,'Current trees'!$B$2:$B$501)/Results!$C$11))</f>
        <v/>
      </c>
      <c r="K450" s="10" t="str">
        <f aca="false">IF(OR(A450="",D450="not in list"),"",IF(Results!$C$11=0,0,SUMIF('Current trees'!$D$2:$D$501,D450,'Current trees'!$B$2:$B$501)/Results!$C$11))</f>
        <v/>
      </c>
      <c r="L450" s="9" t="str">
        <f aca="false">IF(AND(A450="",B450=""),"",IF(A450="","Species name missing: these trees are not counted",IF(A450&lt;&gt;TRIM(A450),"Extra spaces in the species name: remove them",IF(OR(B450="",AND(B450&lt;&gt;"",IFERROR(OR(NOT(ISNUMBER(B450)),B450&lt;0,B450&lt;&gt;INT(B450)),TRUE()))),"Number of trees must be a whole number, 0 or more",IF(D450="not in list","Genus not in 'Genus–family list': add it",IF(COUNTIF($A$2:$A$501,A450)&gt;1,"Species listed more than once: combine the rows",IF(N(F450)&lt;0,"More trees removed than exist: check the planting plan","")))))))</f>
        <v/>
      </c>
    </row>
    <row r="451" customFormat="false" ht="15" hidden="false" customHeight="true" outlineLevel="0" collapsed="false">
      <c r="A451" s="7"/>
      <c r="B451" s="8"/>
      <c r="C451" s="9" t="str">
        <f aca="false">IF(A451="","",IFERROR(LEFT(TRIM(A451),FIND(" ",TRIM(A451))-1),TRIM(A451)))</f>
        <v/>
      </c>
      <c r="D451" s="9" t="str">
        <f aca="false">IF(A451="","",IFERROR(VLOOKUP(C451,'Genus–family list'!$A$2:$B$400,2,FALSE()),"not in list"))</f>
        <v/>
      </c>
      <c r="E451" s="10" t="str">
        <f aca="false">IF(A451="","",IF(Results!$C$11=0,0,B451/Results!$C$11))</f>
        <v/>
      </c>
      <c r="F451" s="11" t="str">
        <f aca="false">IF(A451="","",B451+SUMIF('Planting plan'!$A$2:$A$201,A451,'Planting plan'!$B$2:$B$201)-SUMIF('Planting plan'!$A$2:$A$201,A451,'Planting plan'!$C$2:$C$201))</f>
        <v/>
      </c>
      <c r="G451" s="10" t="str">
        <f aca="false">IF(A451="","",IF(Results!$D$11=0,0,F451/Results!$D$11))</f>
        <v/>
      </c>
      <c r="H451" s="10" t="str">
        <f aca="false">IF(A451="","",IF(Results!$D$11=0,0,(SUMIF('Current trees'!$C$2:$C$501,C451,'Current trees'!$F$2:$F$501)+SUMIF('Planting plan'!$E$2:$E$201,C451,'Planting plan'!$H$2:$H$201))/Results!$D$11))</f>
        <v/>
      </c>
      <c r="I451" s="10" t="str">
        <f aca="false">IF(OR(A451="",D451="not in list"),"",IF(Results!$D$11=0,0,(SUMIF('Current trees'!$D$2:$D$501,D451,'Current trees'!$F$2:$F$501)+SUMIF('Planting plan'!$F$2:$F$201,D451,'Planting plan'!$H$2:$H$201))/Results!$D$11))</f>
        <v/>
      </c>
      <c r="J451" s="10" t="str">
        <f aca="false">IF(A451="","",IF(Results!$C$11=0,0,SUMIF('Current trees'!$C$2:$C$501,C451,'Current trees'!$B$2:$B$501)/Results!$C$11))</f>
        <v/>
      </c>
      <c r="K451" s="10" t="str">
        <f aca="false">IF(OR(A451="",D451="not in list"),"",IF(Results!$C$11=0,0,SUMIF('Current trees'!$D$2:$D$501,D451,'Current trees'!$B$2:$B$501)/Results!$C$11))</f>
        <v/>
      </c>
      <c r="L451" s="9" t="str">
        <f aca="false">IF(AND(A451="",B451=""),"",IF(A451="","Species name missing: these trees are not counted",IF(A451&lt;&gt;TRIM(A451),"Extra spaces in the species name: remove them",IF(OR(B451="",AND(B451&lt;&gt;"",IFERROR(OR(NOT(ISNUMBER(B451)),B451&lt;0,B451&lt;&gt;INT(B451)),TRUE()))),"Number of trees must be a whole number, 0 or more",IF(D451="not in list","Genus not in 'Genus–family list': add it",IF(COUNTIF($A$2:$A$501,A451)&gt;1,"Species listed more than once: combine the rows",IF(N(F451)&lt;0,"More trees removed than exist: check the planting plan","")))))))</f>
        <v/>
      </c>
    </row>
    <row r="452" customFormat="false" ht="15" hidden="false" customHeight="true" outlineLevel="0" collapsed="false">
      <c r="A452" s="7"/>
      <c r="B452" s="8"/>
      <c r="C452" s="9" t="str">
        <f aca="false">IF(A452="","",IFERROR(LEFT(TRIM(A452),FIND(" ",TRIM(A452))-1),TRIM(A452)))</f>
        <v/>
      </c>
      <c r="D452" s="9" t="str">
        <f aca="false">IF(A452="","",IFERROR(VLOOKUP(C452,'Genus–family list'!$A$2:$B$400,2,FALSE()),"not in list"))</f>
        <v/>
      </c>
      <c r="E452" s="10" t="str">
        <f aca="false">IF(A452="","",IF(Results!$C$11=0,0,B452/Results!$C$11))</f>
        <v/>
      </c>
      <c r="F452" s="11" t="str">
        <f aca="false">IF(A452="","",B452+SUMIF('Planting plan'!$A$2:$A$201,A452,'Planting plan'!$B$2:$B$201)-SUMIF('Planting plan'!$A$2:$A$201,A452,'Planting plan'!$C$2:$C$201))</f>
        <v/>
      </c>
      <c r="G452" s="10" t="str">
        <f aca="false">IF(A452="","",IF(Results!$D$11=0,0,F452/Results!$D$11))</f>
        <v/>
      </c>
      <c r="H452" s="10" t="str">
        <f aca="false">IF(A452="","",IF(Results!$D$11=0,0,(SUMIF('Current trees'!$C$2:$C$501,C452,'Current trees'!$F$2:$F$501)+SUMIF('Planting plan'!$E$2:$E$201,C452,'Planting plan'!$H$2:$H$201))/Results!$D$11))</f>
        <v/>
      </c>
      <c r="I452" s="10" t="str">
        <f aca="false">IF(OR(A452="",D452="not in list"),"",IF(Results!$D$11=0,0,(SUMIF('Current trees'!$D$2:$D$501,D452,'Current trees'!$F$2:$F$501)+SUMIF('Planting plan'!$F$2:$F$201,D452,'Planting plan'!$H$2:$H$201))/Results!$D$11))</f>
        <v/>
      </c>
      <c r="J452" s="10" t="str">
        <f aca="false">IF(A452="","",IF(Results!$C$11=0,0,SUMIF('Current trees'!$C$2:$C$501,C452,'Current trees'!$B$2:$B$501)/Results!$C$11))</f>
        <v/>
      </c>
      <c r="K452" s="10" t="str">
        <f aca="false">IF(OR(A452="",D452="not in list"),"",IF(Results!$C$11=0,0,SUMIF('Current trees'!$D$2:$D$501,D452,'Current trees'!$B$2:$B$501)/Results!$C$11))</f>
        <v/>
      </c>
      <c r="L452" s="9" t="str">
        <f aca="false">IF(AND(A452="",B452=""),"",IF(A452="","Species name missing: these trees are not counted",IF(A452&lt;&gt;TRIM(A452),"Extra spaces in the species name: remove them",IF(OR(B452="",AND(B452&lt;&gt;"",IFERROR(OR(NOT(ISNUMBER(B452)),B452&lt;0,B452&lt;&gt;INT(B452)),TRUE()))),"Number of trees must be a whole number, 0 or more",IF(D452="not in list","Genus not in 'Genus–family list': add it",IF(COUNTIF($A$2:$A$501,A452)&gt;1,"Species listed more than once: combine the rows",IF(N(F452)&lt;0,"More trees removed than exist: check the planting plan","")))))))</f>
        <v/>
      </c>
    </row>
    <row r="453" customFormat="false" ht="15" hidden="false" customHeight="true" outlineLevel="0" collapsed="false">
      <c r="A453" s="7"/>
      <c r="B453" s="8"/>
      <c r="C453" s="9" t="str">
        <f aca="false">IF(A453="","",IFERROR(LEFT(TRIM(A453),FIND(" ",TRIM(A453))-1),TRIM(A453)))</f>
        <v/>
      </c>
      <c r="D453" s="9" t="str">
        <f aca="false">IF(A453="","",IFERROR(VLOOKUP(C453,'Genus–family list'!$A$2:$B$400,2,FALSE()),"not in list"))</f>
        <v/>
      </c>
      <c r="E453" s="10" t="str">
        <f aca="false">IF(A453="","",IF(Results!$C$11=0,0,B453/Results!$C$11))</f>
        <v/>
      </c>
      <c r="F453" s="11" t="str">
        <f aca="false">IF(A453="","",B453+SUMIF('Planting plan'!$A$2:$A$201,A453,'Planting plan'!$B$2:$B$201)-SUMIF('Planting plan'!$A$2:$A$201,A453,'Planting plan'!$C$2:$C$201))</f>
        <v/>
      </c>
      <c r="G453" s="10" t="str">
        <f aca="false">IF(A453="","",IF(Results!$D$11=0,0,F453/Results!$D$11))</f>
        <v/>
      </c>
      <c r="H453" s="10" t="str">
        <f aca="false">IF(A453="","",IF(Results!$D$11=0,0,(SUMIF('Current trees'!$C$2:$C$501,C453,'Current trees'!$F$2:$F$501)+SUMIF('Planting plan'!$E$2:$E$201,C453,'Planting plan'!$H$2:$H$201))/Results!$D$11))</f>
        <v/>
      </c>
      <c r="I453" s="10" t="str">
        <f aca="false">IF(OR(A453="",D453="not in list"),"",IF(Results!$D$11=0,0,(SUMIF('Current trees'!$D$2:$D$501,D453,'Current trees'!$F$2:$F$501)+SUMIF('Planting plan'!$F$2:$F$201,D453,'Planting plan'!$H$2:$H$201))/Results!$D$11))</f>
        <v/>
      </c>
      <c r="J453" s="10" t="str">
        <f aca="false">IF(A453="","",IF(Results!$C$11=0,0,SUMIF('Current trees'!$C$2:$C$501,C453,'Current trees'!$B$2:$B$501)/Results!$C$11))</f>
        <v/>
      </c>
      <c r="K453" s="10" t="str">
        <f aca="false">IF(OR(A453="",D453="not in list"),"",IF(Results!$C$11=0,0,SUMIF('Current trees'!$D$2:$D$501,D453,'Current trees'!$B$2:$B$501)/Results!$C$11))</f>
        <v/>
      </c>
      <c r="L453" s="9" t="str">
        <f aca="false">IF(AND(A453="",B453=""),"",IF(A453="","Species name missing: these trees are not counted",IF(A453&lt;&gt;TRIM(A453),"Extra spaces in the species name: remove them",IF(OR(B453="",AND(B453&lt;&gt;"",IFERROR(OR(NOT(ISNUMBER(B453)),B453&lt;0,B453&lt;&gt;INT(B453)),TRUE()))),"Number of trees must be a whole number, 0 or more",IF(D453="not in list","Genus not in 'Genus–family list': add it",IF(COUNTIF($A$2:$A$501,A453)&gt;1,"Species listed more than once: combine the rows",IF(N(F453)&lt;0,"More trees removed than exist: check the planting plan","")))))))</f>
        <v/>
      </c>
    </row>
    <row r="454" customFormat="false" ht="15" hidden="false" customHeight="true" outlineLevel="0" collapsed="false">
      <c r="A454" s="7"/>
      <c r="B454" s="8"/>
      <c r="C454" s="9" t="str">
        <f aca="false">IF(A454="","",IFERROR(LEFT(TRIM(A454),FIND(" ",TRIM(A454))-1),TRIM(A454)))</f>
        <v/>
      </c>
      <c r="D454" s="9" t="str">
        <f aca="false">IF(A454="","",IFERROR(VLOOKUP(C454,'Genus–family list'!$A$2:$B$400,2,FALSE()),"not in list"))</f>
        <v/>
      </c>
      <c r="E454" s="10" t="str">
        <f aca="false">IF(A454="","",IF(Results!$C$11=0,0,B454/Results!$C$11))</f>
        <v/>
      </c>
      <c r="F454" s="11" t="str">
        <f aca="false">IF(A454="","",B454+SUMIF('Planting plan'!$A$2:$A$201,A454,'Planting plan'!$B$2:$B$201)-SUMIF('Planting plan'!$A$2:$A$201,A454,'Planting plan'!$C$2:$C$201))</f>
        <v/>
      </c>
      <c r="G454" s="10" t="str">
        <f aca="false">IF(A454="","",IF(Results!$D$11=0,0,F454/Results!$D$11))</f>
        <v/>
      </c>
      <c r="H454" s="10" t="str">
        <f aca="false">IF(A454="","",IF(Results!$D$11=0,0,(SUMIF('Current trees'!$C$2:$C$501,C454,'Current trees'!$F$2:$F$501)+SUMIF('Planting plan'!$E$2:$E$201,C454,'Planting plan'!$H$2:$H$201))/Results!$D$11))</f>
        <v/>
      </c>
      <c r="I454" s="10" t="str">
        <f aca="false">IF(OR(A454="",D454="not in list"),"",IF(Results!$D$11=0,0,(SUMIF('Current trees'!$D$2:$D$501,D454,'Current trees'!$F$2:$F$501)+SUMIF('Planting plan'!$F$2:$F$201,D454,'Planting plan'!$H$2:$H$201))/Results!$D$11))</f>
        <v/>
      </c>
      <c r="J454" s="10" t="str">
        <f aca="false">IF(A454="","",IF(Results!$C$11=0,0,SUMIF('Current trees'!$C$2:$C$501,C454,'Current trees'!$B$2:$B$501)/Results!$C$11))</f>
        <v/>
      </c>
      <c r="K454" s="10" t="str">
        <f aca="false">IF(OR(A454="",D454="not in list"),"",IF(Results!$C$11=0,0,SUMIF('Current trees'!$D$2:$D$501,D454,'Current trees'!$B$2:$B$501)/Results!$C$11))</f>
        <v/>
      </c>
      <c r="L454" s="9" t="str">
        <f aca="false">IF(AND(A454="",B454=""),"",IF(A454="","Species name missing: these trees are not counted",IF(A454&lt;&gt;TRIM(A454),"Extra spaces in the species name: remove them",IF(OR(B454="",AND(B454&lt;&gt;"",IFERROR(OR(NOT(ISNUMBER(B454)),B454&lt;0,B454&lt;&gt;INT(B454)),TRUE()))),"Number of trees must be a whole number, 0 or more",IF(D454="not in list","Genus not in 'Genus–family list': add it",IF(COUNTIF($A$2:$A$501,A454)&gt;1,"Species listed more than once: combine the rows",IF(N(F454)&lt;0,"More trees removed than exist: check the planting plan","")))))))</f>
        <v/>
      </c>
    </row>
    <row r="455" customFormat="false" ht="15" hidden="false" customHeight="true" outlineLevel="0" collapsed="false">
      <c r="A455" s="7"/>
      <c r="B455" s="8"/>
      <c r="C455" s="9" t="str">
        <f aca="false">IF(A455="","",IFERROR(LEFT(TRIM(A455),FIND(" ",TRIM(A455))-1),TRIM(A455)))</f>
        <v/>
      </c>
      <c r="D455" s="9" t="str">
        <f aca="false">IF(A455="","",IFERROR(VLOOKUP(C455,'Genus–family list'!$A$2:$B$400,2,FALSE()),"not in list"))</f>
        <v/>
      </c>
      <c r="E455" s="10" t="str">
        <f aca="false">IF(A455="","",IF(Results!$C$11=0,0,B455/Results!$C$11))</f>
        <v/>
      </c>
      <c r="F455" s="11" t="str">
        <f aca="false">IF(A455="","",B455+SUMIF('Planting plan'!$A$2:$A$201,A455,'Planting plan'!$B$2:$B$201)-SUMIF('Planting plan'!$A$2:$A$201,A455,'Planting plan'!$C$2:$C$201))</f>
        <v/>
      </c>
      <c r="G455" s="10" t="str">
        <f aca="false">IF(A455="","",IF(Results!$D$11=0,0,F455/Results!$D$11))</f>
        <v/>
      </c>
      <c r="H455" s="10" t="str">
        <f aca="false">IF(A455="","",IF(Results!$D$11=0,0,(SUMIF('Current trees'!$C$2:$C$501,C455,'Current trees'!$F$2:$F$501)+SUMIF('Planting plan'!$E$2:$E$201,C455,'Planting plan'!$H$2:$H$201))/Results!$D$11))</f>
        <v/>
      </c>
      <c r="I455" s="10" t="str">
        <f aca="false">IF(OR(A455="",D455="not in list"),"",IF(Results!$D$11=0,0,(SUMIF('Current trees'!$D$2:$D$501,D455,'Current trees'!$F$2:$F$501)+SUMIF('Planting plan'!$F$2:$F$201,D455,'Planting plan'!$H$2:$H$201))/Results!$D$11))</f>
        <v/>
      </c>
      <c r="J455" s="10" t="str">
        <f aca="false">IF(A455="","",IF(Results!$C$11=0,0,SUMIF('Current trees'!$C$2:$C$501,C455,'Current trees'!$B$2:$B$501)/Results!$C$11))</f>
        <v/>
      </c>
      <c r="K455" s="10" t="str">
        <f aca="false">IF(OR(A455="",D455="not in list"),"",IF(Results!$C$11=0,0,SUMIF('Current trees'!$D$2:$D$501,D455,'Current trees'!$B$2:$B$501)/Results!$C$11))</f>
        <v/>
      </c>
      <c r="L455" s="9" t="str">
        <f aca="false">IF(AND(A455="",B455=""),"",IF(A455="","Species name missing: these trees are not counted",IF(A455&lt;&gt;TRIM(A455),"Extra spaces in the species name: remove them",IF(OR(B455="",AND(B455&lt;&gt;"",IFERROR(OR(NOT(ISNUMBER(B455)),B455&lt;0,B455&lt;&gt;INT(B455)),TRUE()))),"Number of trees must be a whole number, 0 or more",IF(D455="not in list","Genus not in 'Genus–family list': add it",IF(COUNTIF($A$2:$A$501,A455)&gt;1,"Species listed more than once: combine the rows",IF(N(F455)&lt;0,"More trees removed than exist: check the planting plan","")))))))</f>
        <v/>
      </c>
    </row>
    <row r="456" customFormat="false" ht="15" hidden="false" customHeight="true" outlineLevel="0" collapsed="false">
      <c r="A456" s="7"/>
      <c r="B456" s="8"/>
      <c r="C456" s="9" t="str">
        <f aca="false">IF(A456="","",IFERROR(LEFT(TRIM(A456),FIND(" ",TRIM(A456))-1),TRIM(A456)))</f>
        <v/>
      </c>
      <c r="D456" s="9" t="str">
        <f aca="false">IF(A456="","",IFERROR(VLOOKUP(C456,'Genus–family list'!$A$2:$B$400,2,FALSE()),"not in list"))</f>
        <v/>
      </c>
      <c r="E456" s="10" t="str">
        <f aca="false">IF(A456="","",IF(Results!$C$11=0,0,B456/Results!$C$11))</f>
        <v/>
      </c>
      <c r="F456" s="11" t="str">
        <f aca="false">IF(A456="","",B456+SUMIF('Planting plan'!$A$2:$A$201,A456,'Planting plan'!$B$2:$B$201)-SUMIF('Planting plan'!$A$2:$A$201,A456,'Planting plan'!$C$2:$C$201))</f>
        <v/>
      </c>
      <c r="G456" s="10" t="str">
        <f aca="false">IF(A456="","",IF(Results!$D$11=0,0,F456/Results!$D$11))</f>
        <v/>
      </c>
      <c r="H456" s="10" t="str">
        <f aca="false">IF(A456="","",IF(Results!$D$11=0,0,(SUMIF('Current trees'!$C$2:$C$501,C456,'Current trees'!$F$2:$F$501)+SUMIF('Planting plan'!$E$2:$E$201,C456,'Planting plan'!$H$2:$H$201))/Results!$D$11))</f>
        <v/>
      </c>
      <c r="I456" s="10" t="str">
        <f aca="false">IF(OR(A456="",D456="not in list"),"",IF(Results!$D$11=0,0,(SUMIF('Current trees'!$D$2:$D$501,D456,'Current trees'!$F$2:$F$501)+SUMIF('Planting plan'!$F$2:$F$201,D456,'Planting plan'!$H$2:$H$201))/Results!$D$11))</f>
        <v/>
      </c>
      <c r="J456" s="10" t="str">
        <f aca="false">IF(A456="","",IF(Results!$C$11=0,0,SUMIF('Current trees'!$C$2:$C$501,C456,'Current trees'!$B$2:$B$501)/Results!$C$11))</f>
        <v/>
      </c>
      <c r="K456" s="10" t="str">
        <f aca="false">IF(OR(A456="",D456="not in list"),"",IF(Results!$C$11=0,0,SUMIF('Current trees'!$D$2:$D$501,D456,'Current trees'!$B$2:$B$501)/Results!$C$11))</f>
        <v/>
      </c>
      <c r="L456" s="9" t="str">
        <f aca="false">IF(AND(A456="",B456=""),"",IF(A456="","Species name missing: these trees are not counted",IF(A456&lt;&gt;TRIM(A456),"Extra spaces in the species name: remove them",IF(OR(B456="",AND(B456&lt;&gt;"",IFERROR(OR(NOT(ISNUMBER(B456)),B456&lt;0,B456&lt;&gt;INT(B456)),TRUE()))),"Number of trees must be a whole number, 0 or more",IF(D456="not in list","Genus not in 'Genus–family list': add it",IF(COUNTIF($A$2:$A$501,A456)&gt;1,"Species listed more than once: combine the rows",IF(N(F456)&lt;0,"More trees removed than exist: check the planting plan","")))))))</f>
        <v/>
      </c>
    </row>
    <row r="457" customFormat="false" ht="15" hidden="false" customHeight="true" outlineLevel="0" collapsed="false">
      <c r="A457" s="7"/>
      <c r="B457" s="8"/>
      <c r="C457" s="9" t="str">
        <f aca="false">IF(A457="","",IFERROR(LEFT(TRIM(A457),FIND(" ",TRIM(A457))-1),TRIM(A457)))</f>
        <v/>
      </c>
      <c r="D457" s="9" t="str">
        <f aca="false">IF(A457="","",IFERROR(VLOOKUP(C457,'Genus–family list'!$A$2:$B$400,2,FALSE()),"not in list"))</f>
        <v/>
      </c>
      <c r="E457" s="10" t="str">
        <f aca="false">IF(A457="","",IF(Results!$C$11=0,0,B457/Results!$C$11))</f>
        <v/>
      </c>
      <c r="F457" s="11" t="str">
        <f aca="false">IF(A457="","",B457+SUMIF('Planting plan'!$A$2:$A$201,A457,'Planting plan'!$B$2:$B$201)-SUMIF('Planting plan'!$A$2:$A$201,A457,'Planting plan'!$C$2:$C$201))</f>
        <v/>
      </c>
      <c r="G457" s="10" t="str">
        <f aca="false">IF(A457="","",IF(Results!$D$11=0,0,F457/Results!$D$11))</f>
        <v/>
      </c>
      <c r="H457" s="10" t="str">
        <f aca="false">IF(A457="","",IF(Results!$D$11=0,0,(SUMIF('Current trees'!$C$2:$C$501,C457,'Current trees'!$F$2:$F$501)+SUMIF('Planting plan'!$E$2:$E$201,C457,'Planting plan'!$H$2:$H$201))/Results!$D$11))</f>
        <v/>
      </c>
      <c r="I457" s="10" t="str">
        <f aca="false">IF(OR(A457="",D457="not in list"),"",IF(Results!$D$11=0,0,(SUMIF('Current trees'!$D$2:$D$501,D457,'Current trees'!$F$2:$F$501)+SUMIF('Planting plan'!$F$2:$F$201,D457,'Planting plan'!$H$2:$H$201))/Results!$D$11))</f>
        <v/>
      </c>
      <c r="J457" s="10" t="str">
        <f aca="false">IF(A457="","",IF(Results!$C$11=0,0,SUMIF('Current trees'!$C$2:$C$501,C457,'Current trees'!$B$2:$B$501)/Results!$C$11))</f>
        <v/>
      </c>
      <c r="K457" s="10" t="str">
        <f aca="false">IF(OR(A457="",D457="not in list"),"",IF(Results!$C$11=0,0,SUMIF('Current trees'!$D$2:$D$501,D457,'Current trees'!$B$2:$B$501)/Results!$C$11))</f>
        <v/>
      </c>
      <c r="L457" s="9" t="str">
        <f aca="false">IF(AND(A457="",B457=""),"",IF(A457="","Species name missing: these trees are not counted",IF(A457&lt;&gt;TRIM(A457),"Extra spaces in the species name: remove them",IF(OR(B457="",AND(B457&lt;&gt;"",IFERROR(OR(NOT(ISNUMBER(B457)),B457&lt;0,B457&lt;&gt;INT(B457)),TRUE()))),"Number of trees must be a whole number, 0 or more",IF(D457="not in list","Genus not in 'Genus–family list': add it",IF(COUNTIF($A$2:$A$501,A457)&gt;1,"Species listed more than once: combine the rows",IF(N(F457)&lt;0,"More trees removed than exist: check the planting plan","")))))))</f>
        <v/>
      </c>
    </row>
    <row r="458" customFormat="false" ht="15" hidden="false" customHeight="true" outlineLevel="0" collapsed="false">
      <c r="A458" s="7"/>
      <c r="B458" s="8"/>
      <c r="C458" s="9" t="str">
        <f aca="false">IF(A458="","",IFERROR(LEFT(TRIM(A458),FIND(" ",TRIM(A458))-1),TRIM(A458)))</f>
        <v/>
      </c>
      <c r="D458" s="9" t="str">
        <f aca="false">IF(A458="","",IFERROR(VLOOKUP(C458,'Genus–family list'!$A$2:$B$400,2,FALSE()),"not in list"))</f>
        <v/>
      </c>
      <c r="E458" s="10" t="str">
        <f aca="false">IF(A458="","",IF(Results!$C$11=0,0,B458/Results!$C$11))</f>
        <v/>
      </c>
      <c r="F458" s="11" t="str">
        <f aca="false">IF(A458="","",B458+SUMIF('Planting plan'!$A$2:$A$201,A458,'Planting plan'!$B$2:$B$201)-SUMIF('Planting plan'!$A$2:$A$201,A458,'Planting plan'!$C$2:$C$201))</f>
        <v/>
      </c>
      <c r="G458" s="10" t="str">
        <f aca="false">IF(A458="","",IF(Results!$D$11=0,0,F458/Results!$D$11))</f>
        <v/>
      </c>
      <c r="H458" s="10" t="str">
        <f aca="false">IF(A458="","",IF(Results!$D$11=0,0,(SUMIF('Current trees'!$C$2:$C$501,C458,'Current trees'!$F$2:$F$501)+SUMIF('Planting plan'!$E$2:$E$201,C458,'Planting plan'!$H$2:$H$201))/Results!$D$11))</f>
        <v/>
      </c>
      <c r="I458" s="10" t="str">
        <f aca="false">IF(OR(A458="",D458="not in list"),"",IF(Results!$D$11=0,0,(SUMIF('Current trees'!$D$2:$D$501,D458,'Current trees'!$F$2:$F$501)+SUMIF('Planting plan'!$F$2:$F$201,D458,'Planting plan'!$H$2:$H$201))/Results!$D$11))</f>
        <v/>
      </c>
      <c r="J458" s="10" t="str">
        <f aca="false">IF(A458="","",IF(Results!$C$11=0,0,SUMIF('Current trees'!$C$2:$C$501,C458,'Current trees'!$B$2:$B$501)/Results!$C$11))</f>
        <v/>
      </c>
      <c r="K458" s="10" t="str">
        <f aca="false">IF(OR(A458="",D458="not in list"),"",IF(Results!$C$11=0,0,SUMIF('Current trees'!$D$2:$D$501,D458,'Current trees'!$B$2:$B$501)/Results!$C$11))</f>
        <v/>
      </c>
      <c r="L458" s="9" t="str">
        <f aca="false">IF(AND(A458="",B458=""),"",IF(A458="","Species name missing: these trees are not counted",IF(A458&lt;&gt;TRIM(A458),"Extra spaces in the species name: remove them",IF(OR(B458="",AND(B458&lt;&gt;"",IFERROR(OR(NOT(ISNUMBER(B458)),B458&lt;0,B458&lt;&gt;INT(B458)),TRUE()))),"Number of trees must be a whole number, 0 or more",IF(D458="not in list","Genus not in 'Genus–family list': add it",IF(COUNTIF($A$2:$A$501,A458)&gt;1,"Species listed more than once: combine the rows",IF(N(F458)&lt;0,"More trees removed than exist: check the planting plan","")))))))</f>
        <v/>
      </c>
    </row>
    <row r="459" customFormat="false" ht="15" hidden="false" customHeight="true" outlineLevel="0" collapsed="false">
      <c r="A459" s="7"/>
      <c r="B459" s="8"/>
      <c r="C459" s="9" t="str">
        <f aca="false">IF(A459="","",IFERROR(LEFT(TRIM(A459),FIND(" ",TRIM(A459))-1),TRIM(A459)))</f>
        <v/>
      </c>
      <c r="D459" s="9" t="str">
        <f aca="false">IF(A459="","",IFERROR(VLOOKUP(C459,'Genus–family list'!$A$2:$B$400,2,FALSE()),"not in list"))</f>
        <v/>
      </c>
      <c r="E459" s="10" t="str">
        <f aca="false">IF(A459="","",IF(Results!$C$11=0,0,B459/Results!$C$11))</f>
        <v/>
      </c>
      <c r="F459" s="11" t="str">
        <f aca="false">IF(A459="","",B459+SUMIF('Planting plan'!$A$2:$A$201,A459,'Planting plan'!$B$2:$B$201)-SUMIF('Planting plan'!$A$2:$A$201,A459,'Planting plan'!$C$2:$C$201))</f>
        <v/>
      </c>
      <c r="G459" s="10" t="str">
        <f aca="false">IF(A459="","",IF(Results!$D$11=0,0,F459/Results!$D$11))</f>
        <v/>
      </c>
      <c r="H459" s="10" t="str">
        <f aca="false">IF(A459="","",IF(Results!$D$11=0,0,(SUMIF('Current trees'!$C$2:$C$501,C459,'Current trees'!$F$2:$F$501)+SUMIF('Planting plan'!$E$2:$E$201,C459,'Planting plan'!$H$2:$H$201))/Results!$D$11))</f>
        <v/>
      </c>
      <c r="I459" s="10" t="str">
        <f aca="false">IF(OR(A459="",D459="not in list"),"",IF(Results!$D$11=0,0,(SUMIF('Current trees'!$D$2:$D$501,D459,'Current trees'!$F$2:$F$501)+SUMIF('Planting plan'!$F$2:$F$201,D459,'Planting plan'!$H$2:$H$201))/Results!$D$11))</f>
        <v/>
      </c>
      <c r="J459" s="10" t="str">
        <f aca="false">IF(A459="","",IF(Results!$C$11=0,0,SUMIF('Current trees'!$C$2:$C$501,C459,'Current trees'!$B$2:$B$501)/Results!$C$11))</f>
        <v/>
      </c>
      <c r="K459" s="10" t="str">
        <f aca="false">IF(OR(A459="",D459="not in list"),"",IF(Results!$C$11=0,0,SUMIF('Current trees'!$D$2:$D$501,D459,'Current trees'!$B$2:$B$501)/Results!$C$11))</f>
        <v/>
      </c>
      <c r="L459" s="9" t="str">
        <f aca="false">IF(AND(A459="",B459=""),"",IF(A459="","Species name missing: these trees are not counted",IF(A459&lt;&gt;TRIM(A459),"Extra spaces in the species name: remove them",IF(OR(B459="",AND(B459&lt;&gt;"",IFERROR(OR(NOT(ISNUMBER(B459)),B459&lt;0,B459&lt;&gt;INT(B459)),TRUE()))),"Number of trees must be a whole number, 0 or more",IF(D459="not in list","Genus not in 'Genus–family list': add it",IF(COUNTIF($A$2:$A$501,A459)&gt;1,"Species listed more than once: combine the rows",IF(N(F459)&lt;0,"More trees removed than exist: check the planting plan","")))))))</f>
        <v/>
      </c>
    </row>
    <row r="460" customFormat="false" ht="15" hidden="false" customHeight="true" outlineLevel="0" collapsed="false">
      <c r="A460" s="7"/>
      <c r="B460" s="8"/>
      <c r="C460" s="9" t="str">
        <f aca="false">IF(A460="","",IFERROR(LEFT(TRIM(A460),FIND(" ",TRIM(A460))-1),TRIM(A460)))</f>
        <v/>
      </c>
      <c r="D460" s="9" t="str">
        <f aca="false">IF(A460="","",IFERROR(VLOOKUP(C460,'Genus–family list'!$A$2:$B$400,2,FALSE()),"not in list"))</f>
        <v/>
      </c>
      <c r="E460" s="10" t="str">
        <f aca="false">IF(A460="","",IF(Results!$C$11=0,0,B460/Results!$C$11))</f>
        <v/>
      </c>
      <c r="F460" s="11" t="str">
        <f aca="false">IF(A460="","",B460+SUMIF('Planting plan'!$A$2:$A$201,A460,'Planting plan'!$B$2:$B$201)-SUMIF('Planting plan'!$A$2:$A$201,A460,'Planting plan'!$C$2:$C$201))</f>
        <v/>
      </c>
      <c r="G460" s="10" t="str">
        <f aca="false">IF(A460="","",IF(Results!$D$11=0,0,F460/Results!$D$11))</f>
        <v/>
      </c>
      <c r="H460" s="10" t="str">
        <f aca="false">IF(A460="","",IF(Results!$D$11=0,0,(SUMIF('Current trees'!$C$2:$C$501,C460,'Current trees'!$F$2:$F$501)+SUMIF('Planting plan'!$E$2:$E$201,C460,'Planting plan'!$H$2:$H$201))/Results!$D$11))</f>
        <v/>
      </c>
      <c r="I460" s="10" t="str">
        <f aca="false">IF(OR(A460="",D460="not in list"),"",IF(Results!$D$11=0,0,(SUMIF('Current trees'!$D$2:$D$501,D460,'Current trees'!$F$2:$F$501)+SUMIF('Planting plan'!$F$2:$F$201,D460,'Planting plan'!$H$2:$H$201))/Results!$D$11))</f>
        <v/>
      </c>
      <c r="J460" s="10" t="str">
        <f aca="false">IF(A460="","",IF(Results!$C$11=0,0,SUMIF('Current trees'!$C$2:$C$501,C460,'Current trees'!$B$2:$B$501)/Results!$C$11))</f>
        <v/>
      </c>
      <c r="K460" s="10" t="str">
        <f aca="false">IF(OR(A460="",D460="not in list"),"",IF(Results!$C$11=0,0,SUMIF('Current trees'!$D$2:$D$501,D460,'Current trees'!$B$2:$B$501)/Results!$C$11))</f>
        <v/>
      </c>
      <c r="L460" s="9" t="str">
        <f aca="false">IF(AND(A460="",B460=""),"",IF(A460="","Species name missing: these trees are not counted",IF(A460&lt;&gt;TRIM(A460),"Extra spaces in the species name: remove them",IF(OR(B460="",AND(B460&lt;&gt;"",IFERROR(OR(NOT(ISNUMBER(B460)),B460&lt;0,B460&lt;&gt;INT(B460)),TRUE()))),"Number of trees must be a whole number, 0 or more",IF(D460="not in list","Genus not in 'Genus–family list': add it",IF(COUNTIF($A$2:$A$501,A460)&gt;1,"Species listed more than once: combine the rows",IF(N(F460)&lt;0,"More trees removed than exist: check the planting plan","")))))))</f>
        <v/>
      </c>
    </row>
    <row r="461" customFormat="false" ht="15" hidden="false" customHeight="true" outlineLevel="0" collapsed="false">
      <c r="A461" s="7"/>
      <c r="B461" s="8"/>
      <c r="C461" s="9" t="str">
        <f aca="false">IF(A461="","",IFERROR(LEFT(TRIM(A461),FIND(" ",TRIM(A461))-1),TRIM(A461)))</f>
        <v/>
      </c>
      <c r="D461" s="9" t="str">
        <f aca="false">IF(A461="","",IFERROR(VLOOKUP(C461,'Genus–family list'!$A$2:$B$400,2,FALSE()),"not in list"))</f>
        <v/>
      </c>
      <c r="E461" s="10" t="str">
        <f aca="false">IF(A461="","",IF(Results!$C$11=0,0,B461/Results!$C$11))</f>
        <v/>
      </c>
      <c r="F461" s="11" t="str">
        <f aca="false">IF(A461="","",B461+SUMIF('Planting plan'!$A$2:$A$201,A461,'Planting plan'!$B$2:$B$201)-SUMIF('Planting plan'!$A$2:$A$201,A461,'Planting plan'!$C$2:$C$201))</f>
        <v/>
      </c>
      <c r="G461" s="10" t="str">
        <f aca="false">IF(A461="","",IF(Results!$D$11=0,0,F461/Results!$D$11))</f>
        <v/>
      </c>
      <c r="H461" s="10" t="str">
        <f aca="false">IF(A461="","",IF(Results!$D$11=0,0,(SUMIF('Current trees'!$C$2:$C$501,C461,'Current trees'!$F$2:$F$501)+SUMIF('Planting plan'!$E$2:$E$201,C461,'Planting plan'!$H$2:$H$201))/Results!$D$11))</f>
        <v/>
      </c>
      <c r="I461" s="10" t="str">
        <f aca="false">IF(OR(A461="",D461="not in list"),"",IF(Results!$D$11=0,0,(SUMIF('Current trees'!$D$2:$D$501,D461,'Current trees'!$F$2:$F$501)+SUMIF('Planting plan'!$F$2:$F$201,D461,'Planting plan'!$H$2:$H$201))/Results!$D$11))</f>
        <v/>
      </c>
      <c r="J461" s="10" t="str">
        <f aca="false">IF(A461="","",IF(Results!$C$11=0,0,SUMIF('Current trees'!$C$2:$C$501,C461,'Current trees'!$B$2:$B$501)/Results!$C$11))</f>
        <v/>
      </c>
      <c r="K461" s="10" t="str">
        <f aca="false">IF(OR(A461="",D461="not in list"),"",IF(Results!$C$11=0,0,SUMIF('Current trees'!$D$2:$D$501,D461,'Current trees'!$B$2:$B$501)/Results!$C$11))</f>
        <v/>
      </c>
      <c r="L461" s="9" t="str">
        <f aca="false">IF(AND(A461="",B461=""),"",IF(A461="","Species name missing: these trees are not counted",IF(A461&lt;&gt;TRIM(A461),"Extra spaces in the species name: remove them",IF(OR(B461="",AND(B461&lt;&gt;"",IFERROR(OR(NOT(ISNUMBER(B461)),B461&lt;0,B461&lt;&gt;INT(B461)),TRUE()))),"Number of trees must be a whole number, 0 or more",IF(D461="not in list","Genus not in 'Genus–family list': add it",IF(COUNTIF($A$2:$A$501,A461)&gt;1,"Species listed more than once: combine the rows",IF(N(F461)&lt;0,"More trees removed than exist: check the planting plan","")))))))</f>
        <v/>
      </c>
    </row>
    <row r="462" customFormat="false" ht="15" hidden="false" customHeight="true" outlineLevel="0" collapsed="false">
      <c r="A462" s="7"/>
      <c r="B462" s="8"/>
      <c r="C462" s="9" t="str">
        <f aca="false">IF(A462="","",IFERROR(LEFT(TRIM(A462),FIND(" ",TRIM(A462))-1),TRIM(A462)))</f>
        <v/>
      </c>
      <c r="D462" s="9" t="str">
        <f aca="false">IF(A462="","",IFERROR(VLOOKUP(C462,'Genus–family list'!$A$2:$B$400,2,FALSE()),"not in list"))</f>
        <v/>
      </c>
      <c r="E462" s="10" t="str">
        <f aca="false">IF(A462="","",IF(Results!$C$11=0,0,B462/Results!$C$11))</f>
        <v/>
      </c>
      <c r="F462" s="11" t="str">
        <f aca="false">IF(A462="","",B462+SUMIF('Planting plan'!$A$2:$A$201,A462,'Planting plan'!$B$2:$B$201)-SUMIF('Planting plan'!$A$2:$A$201,A462,'Planting plan'!$C$2:$C$201))</f>
        <v/>
      </c>
      <c r="G462" s="10" t="str">
        <f aca="false">IF(A462="","",IF(Results!$D$11=0,0,F462/Results!$D$11))</f>
        <v/>
      </c>
      <c r="H462" s="10" t="str">
        <f aca="false">IF(A462="","",IF(Results!$D$11=0,0,(SUMIF('Current trees'!$C$2:$C$501,C462,'Current trees'!$F$2:$F$501)+SUMIF('Planting plan'!$E$2:$E$201,C462,'Planting plan'!$H$2:$H$201))/Results!$D$11))</f>
        <v/>
      </c>
      <c r="I462" s="10" t="str">
        <f aca="false">IF(OR(A462="",D462="not in list"),"",IF(Results!$D$11=0,0,(SUMIF('Current trees'!$D$2:$D$501,D462,'Current trees'!$F$2:$F$501)+SUMIF('Planting plan'!$F$2:$F$201,D462,'Planting plan'!$H$2:$H$201))/Results!$D$11))</f>
        <v/>
      </c>
      <c r="J462" s="10" t="str">
        <f aca="false">IF(A462="","",IF(Results!$C$11=0,0,SUMIF('Current trees'!$C$2:$C$501,C462,'Current trees'!$B$2:$B$501)/Results!$C$11))</f>
        <v/>
      </c>
      <c r="K462" s="10" t="str">
        <f aca="false">IF(OR(A462="",D462="not in list"),"",IF(Results!$C$11=0,0,SUMIF('Current trees'!$D$2:$D$501,D462,'Current trees'!$B$2:$B$501)/Results!$C$11))</f>
        <v/>
      </c>
      <c r="L462" s="9" t="str">
        <f aca="false">IF(AND(A462="",B462=""),"",IF(A462="","Species name missing: these trees are not counted",IF(A462&lt;&gt;TRIM(A462),"Extra spaces in the species name: remove them",IF(OR(B462="",AND(B462&lt;&gt;"",IFERROR(OR(NOT(ISNUMBER(B462)),B462&lt;0,B462&lt;&gt;INT(B462)),TRUE()))),"Number of trees must be a whole number, 0 or more",IF(D462="not in list","Genus not in 'Genus–family list': add it",IF(COUNTIF($A$2:$A$501,A462)&gt;1,"Species listed more than once: combine the rows",IF(N(F462)&lt;0,"More trees removed than exist: check the planting plan","")))))))</f>
        <v/>
      </c>
    </row>
    <row r="463" customFormat="false" ht="15" hidden="false" customHeight="true" outlineLevel="0" collapsed="false">
      <c r="A463" s="7"/>
      <c r="B463" s="8"/>
      <c r="C463" s="9" t="str">
        <f aca="false">IF(A463="","",IFERROR(LEFT(TRIM(A463),FIND(" ",TRIM(A463))-1),TRIM(A463)))</f>
        <v/>
      </c>
      <c r="D463" s="9" t="str">
        <f aca="false">IF(A463="","",IFERROR(VLOOKUP(C463,'Genus–family list'!$A$2:$B$400,2,FALSE()),"not in list"))</f>
        <v/>
      </c>
      <c r="E463" s="10" t="str">
        <f aca="false">IF(A463="","",IF(Results!$C$11=0,0,B463/Results!$C$11))</f>
        <v/>
      </c>
      <c r="F463" s="11" t="str">
        <f aca="false">IF(A463="","",B463+SUMIF('Planting plan'!$A$2:$A$201,A463,'Planting plan'!$B$2:$B$201)-SUMIF('Planting plan'!$A$2:$A$201,A463,'Planting plan'!$C$2:$C$201))</f>
        <v/>
      </c>
      <c r="G463" s="10" t="str">
        <f aca="false">IF(A463="","",IF(Results!$D$11=0,0,F463/Results!$D$11))</f>
        <v/>
      </c>
      <c r="H463" s="10" t="str">
        <f aca="false">IF(A463="","",IF(Results!$D$11=0,0,(SUMIF('Current trees'!$C$2:$C$501,C463,'Current trees'!$F$2:$F$501)+SUMIF('Planting plan'!$E$2:$E$201,C463,'Planting plan'!$H$2:$H$201))/Results!$D$11))</f>
        <v/>
      </c>
      <c r="I463" s="10" t="str">
        <f aca="false">IF(OR(A463="",D463="not in list"),"",IF(Results!$D$11=0,0,(SUMIF('Current trees'!$D$2:$D$501,D463,'Current trees'!$F$2:$F$501)+SUMIF('Planting plan'!$F$2:$F$201,D463,'Planting plan'!$H$2:$H$201))/Results!$D$11))</f>
        <v/>
      </c>
      <c r="J463" s="10" t="str">
        <f aca="false">IF(A463="","",IF(Results!$C$11=0,0,SUMIF('Current trees'!$C$2:$C$501,C463,'Current trees'!$B$2:$B$501)/Results!$C$11))</f>
        <v/>
      </c>
      <c r="K463" s="10" t="str">
        <f aca="false">IF(OR(A463="",D463="not in list"),"",IF(Results!$C$11=0,0,SUMIF('Current trees'!$D$2:$D$501,D463,'Current trees'!$B$2:$B$501)/Results!$C$11))</f>
        <v/>
      </c>
      <c r="L463" s="9" t="str">
        <f aca="false">IF(AND(A463="",B463=""),"",IF(A463="","Species name missing: these trees are not counted",IF(A463&lt;&gt;TRIM(A463),"Extra spaces in the species name: remove them",IF(OR(B463="",AND(B463&lt;&gt;"",IFERROR(OR(NOT(ISNUMBER(B463)),B463&lt;0,B463&lt;&gt;INT(B463)),TRUE()))),"Number of trees must be a whole number, 0 or more",IF(D463="not in list","Genus not in 'Genus–family list': add it",IF(COUNTIF($A$2:$A$501,A463)&gt;1,"Species listed more than once: combine the rows",IF(N(F463)&lt;0,"More trees removed than exist: check the planting plan","")))))))</f>
        <v/>
      </c>
    </row>
    <row r="464" customFormat="false" ht="15" hidden="false" customHeight="true" outlineLevel="0" collapsed="false">
      <c r="A464" s="7"/>
      <c r="B464" s="8"/>
      <c r="C464" s="9" t="str">
        <f aca="false">IF(A464="","",IFERROR(LEFT(TRIM(A464),FIND(" ",TRIM(A464))-1),TRIM(A464)))</f>
        <v/>
      </c>
      <c r="D464" s="9" t="str">
        <f aca="false">IF(A464="","",IFERROR(VLOOKUP(C464,'Genus–family list'!$A$2:$B$400,2,FALSE()),"not in list"))</f>
        <v/>
      </c>
      <c r="E464" s="10" t="str">
        <f aca="false">IF(A464="","",IF(Results!$C$11=0,0,B464/Results!$C$11))</f>
        <v/>
      </c>
      <c r="F464" s="11" t="str">
        <f aca="false">IF(A464="","",B464+SUMIF('Planting plan'!$A$2:$A$201,A464,'Planting plan'!$B$2:$B$201)-SUMIF('Planting plan'!$A$2:$A$201,A464,'Planting plan'!$C$2:$C$201))</f>
        <v/>
      </c>
      <c r="G464" s="10" t="str">
        <f aca="false">IF(A464="","",IF(Results!$D$11=0,0,F464/Results!$D$11))</f>
        <v/>
      </c>
      <c r="H464" s="10" t="str">
        <f aca="false">IF(A464="","",IF(Results!$D$11=0,0,(SUMIF('Current trees'!$C$2:$C$501,C464,'Current trees'!$F$2:$F$501)+SUMIF('Planting plan'!$E$2:$E$201,C464,'Planting plan'!$H$2:$H$201))/Results!$D$11))</f>
        <v/>
      </c>
      <c r="I464" s="10" t="str">
        <f aca="false">IF(OR(A464="",D464="not in list"),"",IF(Results!$D$11=0,0,(SUMIF('Current trees'!$D$2:$D$501,D464,'Current trees'!$F$2:$F$501)+SUMIF('Planting plan'!$F$2:$F$201,D464,'Planting plan'!$H$2:$H$201))/Results!$D$11))</f>
        <v/>
      </c>
      <c r="J464" s="10" t="str">
        <f aca="false">IF(A464="","",IF(Results!$C$11=0,0,SUMIF('Current trees'!$C$2:$C$501,C464,'Current trees'!$B$2:$B$501)/Results!$C$11))</f>
        <v/>
      </c>
      <c r="K464" s="10" t="str">
        <f aca="false">IF(OR(A464="",D464="not in list"),"",IF(Results!$C$11=0,0,SUMIF('Current trees'!$D$2:$D$501,D464,'Current trees'!$B$2:$B$501)/Results!$C$11))</f>
        <v/>
      </c>
      <c r="L464" s="9" t="str">
        <f aca="false">IF(AND(A464="",B464=""),"",IF(A464="","Species name missing: these trees are not counted",IF(A464&lt;&gt;TRIM(A464),"Extra spaces in the species name: remove them",IF(OR(B464="",AND(B464&lt;&gt;"",IFERROR(OR(NOT(ISNUMBER(B464)),B464&lt;0,B464&lt;&gt;INT(B464)),TRUE()))),"Number of trees must be a whole number, 0 or more",IF(D464="not in list","Genus not in 'Genus–family list': add it",IF(COUNTIF($A$2:$A$501,A464)&gt;1,"Species listed more than once: combine the rows",IF(N(F464)&lt;0,"More trees removed than exist: check the planting plan","")))))))</f>
        <v/>
      </c>
    </row>
    <row r="465" customFormat="false" ht="15" hidden="false" customHeight="true" outlineLevel="0" collapsed="false">
      <c r="A465" s="7"/>
      <c r="B465" s="8"/>
      <c r="C465" s="9" t="str">
        <f aca="false">IF(A465="","",IFERROR(LEFT(TRIM(A465),FIND(" ",TRIM(A465))-1),TRIM(A465)))</f>
        <v/>
      </c>
      <c r="D465" s="9" t="str">
        <f aca="false">IF(A465="","",IFERROR(VLOOKUP(C465,'Genus–family list'!$A$2:$B$400,2,FALSE()),"not in list"))</f>
        <v/>
      </c>
      <c r="E465" s="10" t="str">
        <f aca="false">IF(A465="","",IF(Results!$C$11=0,0,B465/Results!$C$11))</f>
        <v/>
      </c>
      <c r="F465" s="11" t="str">
        <f aca="false">IF(A465="","",B465+SUMIF('Planting plan'!$A$2:$A$201,A465,'Planting plan'!$B$2:$B$201)-SUMIF('Planting plan'!$A$2:$A$201,A465,'Planting plan'!$C$2:$C$201))</f>
        <v/>
      </c>
      <c r="G465" s="10" t="str">
        <f aca="false">IF(A465="","",IF(Results!$D$11=0,0,F465/Results!$D$11))</f>
        <v/>
      </c>
      <c r="H465" s="10" t="str">
        <f aca="false">IF(A465="","",IF(Results!$D$11=0,0,(SUMIF('Current trees'!$C$2:$C$501,C465,'Current trees'!$F$2:$F$501)+SUMIF('Planting plan'!$E$2:$E$201,C465,'Planting plan'!$H$2:$H$201))/Results!$D$11))</f>
        <v/>
      </c>
      <c r="I465" s="10" t="str">
        <f aca="false">IF(OR(A465="",D465="not in list"),"",IF(Results!$D$11=0,0,(SUMIF('Current trees'!$D$2:$D$501,D465,'Current trees'!$F$2:$F$501)+SUMIF('Planting plan'!$F$2:$F$201,D465,'Planting plan'!$H$2:$H$201))/Results!$D$11))</f>
        <v/>
      </c>
      <c r="J465" s="10" t="str">
        <f aca="false">IF(A465="","",IF(Results!$C$11=0,0,SUMIF('Current trees'!$C$2:$C$501,C465,'Current trees'!$B$2:$B$501)/Results!$C$11))</f>
        <v/>
      </c>
      <c r="K465" s="10" t="str">
        <f aca="false">IF(OR(A465="",D465="not in list"),"",IF(Results!$C$11=0,0,SUMIF('Current trees'!$D$2:$D$501,D465,'Current trees'!$B$2:$B$501)/Results!$C$11))</f>
        <v/>
      </c>
      <c r="L465" s="9" t="str">
        <f aca="false">IF(AND(A465="",B465=""),"",IF(A465="","Species name missing: these trees are not counted",IF(A465&lt;&gt;TRIM(A465),"Extra spaces in the species name: remove them",IF(OR(B465="",AND(B465&lt;&gt;"",IFERROR(OR(NOT(ISNUMBER(B465)),B465&lt;0,B465&lt;&gt;INT(B465)),TRUE()))),"Number of trees must be a whole number, 0 or more",IF(D465="not in list","Genus not in 'Genus–family list': add it",IF(COUNTIF($A$2:$A$501,A465)&gt;1,"Species listed more than once: combine the rows",IF(N(F465)&lt;0,"More trees removed than exist: check the planting plan","")))))))</f>
        <v/>
      </c>
    </row>
    <row r="466" customFormat="false" ht="15" hidden="false" customHeight="true" outlineLevel="0" collapsed="false">
      <c r="A466" s="7"/>
      <c r="B466" s="8"/>
      <c r="C466" s="9" t="str">
        <f aca="false">IF(A466="","",IFERROR(LEFT(TRIM(A466),FIND(" ",TRIM(A466))-1),TRIM(A466)))</f>
        <v/>
      </c>
      <c r="D466" s="9" t="str">
        <f aca="false">IF(A466="","",IFERROR(VLOOKUP(C466,'Genus–family list'!$A$2:$B$400,2,FALSE()),"not in list"))</f>
        <v/>
      </c>
      <c r="E466" s="10" t="str">
        <f aca="false">IF(A466="","",IF(Results!$C$11=0,0,B466/Results!$C$11))</f>
        <v/>
      </c>
      <c r="F466" s="11" t="str">
        <f aca="false">IF(A466="","",B466+SUMIF('Planting plan'!$A$2:$A$201,A466,'Planting plan'!$B$2:$B$201)-SUMIF('Planting plan'!$A$2:$A$201,A466,'Planting plan'!$C$2:$C$201))</f>
        <v/>
      </c>
      <c r="G466" s="10" t="str">
        <f aca="false">IF(A466="","",IF(Results!$D$11=0,0,F466/Results!$D$11))</f>
        <v/>
      </c>
      <c r="H466" s="10" t="str">
        <f aca="false">IF(A466="","",IF(Results!$D$11=0,0,(SUMIF('Current trees'!$C$2:$C$501,C466,'Current trees'!$F$2:$F$501)+SUMIF('Planting plan'!$E$2:$E$201,C466,'Planting plan'!$H$2:$H$201))/Results!$D$11))</f>
        <v/>
      </c>
      <c r="I466" s="10" t="str">
        <f aca="false">IF(OR(A466="",D466="not in list"),"",IF(Results!$D$11=0,0,(SUMIF('Current trees'!$D$2:$D$501,D466,'Current trees'!$F$2:$F$501)+SUMIF('Planting plan'!$F$2:$F$201,D466,'Planting plan'!$H$2:$H$201))/Results!$D$11))</f>
        <v/>
      </c>
      <c r="J466" s="10" t="str">
        <f aca="false">IF(A466="","",IF(Results!$C$11=0,0,SUMIF('Current trees'!$C$2:$C$501,C466,'Current trees'!$B$2:$B$501)/Results!$C$11))</f>
        <v/>
      </c>
      <c r="K466" s="10" t="str">
        <f aca="false">IF(OR(A466="",D466="not in list"),"",IF(Results!$C$11=0,0,SUMIF('Current trees'!$D$2:$D$501,D466,'Current trees'!$B$2:$B$501)/Results!$C$11))</f>
        <v/>
      </c>
      <c r="L466" s="9" t="str">
        <f aca="false">IF(AND(A466="",B466=""),"",IF(A466="","Species name missing: these trees are not counted",IF(A466&lt;&gt;TRIM(A466),"Extra spaces in the species name: remove them",IF(OR(B466="",AND(B466&lt;&gt;"",IFERROR(OR(NOT(ISNUMBER(B466)),B466&lt;0,B466&lt;&gt;INT(B466)),TRUE()))),"Number of trees must be a whole number, 0 or more",IF(D466="not in list","Genus not in 'Genus–family list': add it",IF(COUNTIF($A$2:$A$501,A466)&gt;1,"Species listed more than once: combine the rows",IF(N(F466)&lt;0,"More trees removed than exist: check the planting plan","")))))))</f>
        <v/>
      </c>
    </row>
    <row r="467" customFormat="false" ht="15" hidden="false" customHeight="true" outlineLevel="0" collapsed="false">
      <c r="A467" s="7"/>
      <c r="B467" s="8"/>
      <c r="C467" s="9" t="str">
        <f aca="false">IF(A467="","",IFERROR(LEFT(TRIM(A467),FIND(" ",TRIM(A467))-1),TRIM(A467)))</f>
        <v/>
      </c>
      <c r="D467" s="9" t="str">
        <f aca="false">IF(A467="","",IFERROR(VLOOKUP(C467,'Genus–family list'!$A$2:$B$400,2,FALSE()),"not in list"))</f>
        <v/>
      </c>
      <c r="E467" s="10" t="str">
        <f aca="false">IF(A467="","",IF(Results!$C$11=0,0,B467/Results!$C$11))</f>
        <v/>
      </c>
      <c r="F467" s="11" t="str">
        <f aca="false">IF(A467="","",B467+SUMIF('Planting plan'!$A$2:$A$201,A467,'Planting plan'!$B$2:$B$201)-SUMIF('Planting plan'!$A$2:$A$201,A467,'Planting plan'!$C$2:$C$201))</f>
        <v/>
      </c>
      <c r="G467" s="10" t="str">
        <f aca="false">IF(A467="","",IF(Results!$D$11=0,0,F467/Results!$D$11))</f>
        <v/>
      </c>
      <c r="H467" s="10" t="str">
        <f aca="false">IF(A467="","",IF(Results!$D$11=0,0,(SUMIF('Current trees'!$C$2:$C$501,C467,'Current trees'!$F$2:$F$501)+SUMIF('Planting plan'!$E$2:$E$201,C467,'Planting plan'!$H$2:$H$201))/Results!$D$11))</f>
        <v/>
      </c>
      <c r="I467" s="10" t="str">
        <f aca="false">IF(OR(A467="",D467="not in list"),"",IF(Results!$D$11=0,0,(SUMIF('Current trees'!$D$2:$D$501,D467,'Current trees'!$F$2:$F$501)+SUMIF('Planting plan'!$F$2:$F$201,D467,'Planting plan'!$H$2:$H$201))/Results!$D$11))</f>
        <v/>
      </c>
      <c r="J467" s="10" t="str">
        <f aca="false">IF(A467="","",IF(Results!$C$11=0,0,SUMIF('Current trees'!$C$2:$C$501,C467,'Current trees'!$B$2:$B$501)/Results!$C$11))</f>
        <v/>
      </c>
      <c r="K467" s="10" t="str">
        <f aca="false">IF(OR(A467="",D467="not in list"),"",IF(Results!$C$11=0,0,SUMIF('Current trees'!$D$2:$D$501,D467,'Current trees'!$B$2:$B$501)/Results!$C$11))</f>
        <v/>
      </c>
      <c r="L467" s="9" t="str">
        <f aca="false">IF(AND(A467="",B467=""),"",IF(A467="","Species name missing: these trees are not counted",IF(A467&lt;&gt;TRIM(A467),"Extra spaces in the species name: remove them",IF(OR(B467="",AND(B467&lt;&gt;"",IFERROR(OR(NOT(ISNUMBER(B467)),B467&lt;0,B467&lt;&gt;INT(B467)),TRUE()))),"Number of trees must be a whole number, 0 or more",IF(D467="not in list","Genus not in 'Genus–family list': add it",IF(COUNTIF($A$2:$A$501,A467)&gt;1,"Species listed more than once: combine the rows",IF(N(F467)&lt;0,"More trees removed than exist: check the planting plan","")))))))</f>
        <v/>
      </c>
    </row>
    <row r="468" customFormat="false" ht="15" hidden="false" customHeight="true" outlineLevel="0" collapsed="false">
      <c r="A468" s="7"/>
      <c r="B468" s="8"/>
      <c r="C468" s="9" t="str">
        <f aca="false">IF(A468="","",IFERROR(LEFT(TRIM(A468),FIND(" ",TRIM(A468))-1),TRIM(A468)))</f>
        <v/>
      </c>
      <c r="D468" s="9" t="str">
        <f aca="false">IF(A468="","",IFERROR(VLOOKUP(C468,'Genus–family list'!$A$2:$B$400,2,FALSE()),"not in list"))</f>
        <v/>
      </c>
      <c r="E468" s="10" t="str">
        <f aca="false">IF(A468="","",IF(Results!$C$11=0,0,B468/Results!$C$11))</f>
        <v/>
      </c>
      <c r="F468" s="11" t="str">
        <f aca="false">IF(A468="","",B468+SUMIF('Planting plan'!$A$2:$A$201,A468,'Planting plan'!$B$2:$B$201)-SUMIF('Planting plan'!$A$2:$A$201,A468,'Planting plan'!$C$2:$C$201))</f>
        <v/>
      </c>
      <c r="G468" s="10" t="str">
        <f aca="false">IF(A468="","",IF(Results!$D$11=0,0,F468/Results!$D$11))</f>
        <v/>
      </c>
      <c r="H468" s="10" t="str">
        <f aca="false">IF(A468="","",IF(Results!$D$11=0,0,(SUMIF('Current trees'!$C$2:$C$501,C468,'Current trees'!$F$2:$F$501)+SUMIF('Planting plan'!$E$2:$E$201,C468,'Planting plan'!$H$2:$H$201))/Results!$D$11))</f>
        <v/>
      </c>
      <c r="I468" s="10" t="str">
        <f aca="false">IF(OR(A468="",D468="not in list"),"",IF(Results!$D$11=0,0,(SUMIF('Current trees'!$D$2:$D$501,D468,'Current trees'!$F$2:$F$501)+SUMIF('Planting plan'!$F$2:$F$201,D468,'Planting plan'!$H$2:$H$201))/Results!$D$11))</f>
        <v/>
      </c>
      <c r="J468" s="10" t="str">
        <f aca="false">IF(A468="","",IF(Results!$C$11=0,0,SUMIF('Current trees'!$C$2:$C$501,C468,'Current trees'!$B$2:$B$501)/Results!$C$11))</f>
        <v/>
      </c>
      <c r="K468" s="10" t="str">
        <f aca="false">IF(OR(A468="",D468="not in list"),"",IF(Results!$C$11=0,0,SUMIF('Current trees'!$D$2:$D$501,D468,'Current trees'!$B$2:$B$501)/Results!$C$11))</f>
        <v/>
      </c>
      <c r="L468" s="9" t="str">
        <f aca="false">IF(AND(A468="",B468=""),"",IF(A468="","Species name missing: these trees are not counted",IF(A468&lt;&gt;TRIM(A468),"Extra spaces in the species name: remove them",IF(OR(B468="",AND(B468&lt;&gt;"",IFERROR(OR(NOT(ISNUMBER(B468)),B468&lt;0,B468&lt;&gt;INT(B468)),TRUE()))),"Number of trees must be a whole number, 0 or more",IF(D468="not in list","Genus not in 'Genus–family list': add it",IF(COUNTIF($A$2:$A$501,A468)&gt;1,"Species listed more than once: combine the rows",IF(N(F468)&lt;0,"More trees removed than exist: check the planting plan","")))))))</f>
        <v/>
      </c>
    </row>
    <row r="469" customFormat="false" ht="15" hidden="false" customHeight="true" outlineLevel="0" collapsed="false">
      <c r="A469" s="7"/>
      <c r="B469" s="8"/>
      <c r="C469" s="9" t="str">
        <f aca="false">IF(A469="","",IFERROR(LEFT(TRIM(A469),FIND(" ",TRIM(A469))-1),TRIM(A469)))</f>
        <v/>
      </c>
      <c r="D469" s="9" t="str">
        <f aca="false">IF(A469="","",IFERROR(VLOOKUP(C469,'Genus–family list'!$A$2:$B$400,2,FALSE()),"not in list"))</f>
        <v/>
      </c>
      <c r="E469" s="10" t="str">
        <f aca="false">IF(A469="","",IF(Results!$C$11=0,0,B469/Results!$C$11))</f>
        <v/>
      </c>
      <c r="F469" s="11" t="str">
        <f aca="false">IF(A469="","",B469+SUMIF('Planting plan'!$A$2:$A$201,A469,'Planting plan'!$B$2:$B$201)-SUMIF('Planting plan'!$A$2:$A$201,A469,'Planting plan'!$C$2:$C$201))</f>
        <v/>
      </c>
      <c r="G469" s="10" t="str">
        <f aca="false">IF(A469="","",IF(Results!$D$11=0,0,F469/Results!$D$11))</f>
        <v/>
      </c>
      <c r="H469" s="10" t="str">
        <f aca="false">IF(A469="","",IF(Results!$D$11=0,0,(SUMIF('Current trees'!$C$2:$C$501,C469,'Current trees'!$F$2:$F$501)+SUMIF('Planting plan'!$E$2:$E$201,C469,'Planting plan'!$H$2:$H$201))/Results!$D$11))</f>
        <v/>
      </c>
      <c r="I469" s="10" t="str">
        <f aca="false">IF(OR(A469="",D469="not in list"),"",IF(Results!$D$11=0,0,(SUMIF('Current trees'!$D$2:$D$501,D469,'Current trees'!$F$2:$F$501)+SUMIF('Planting plan'!$F$2:$F$201,D469,'Planting plan'!$H$2:$H$201))/Results!$D$11))</f>
        <v/>
      </c>
      <c r="J469" s="10" t="str">
        <f aca="false">IF(A469="","",IF(Results!$C$11=0,0,SUMIF('Current trees'!$C$2:$C$501,C469,'Current trees'!$B$2:$B$501)/Results!$C$11))</f>
        <v/>
      </c>
      <c r="K469" s="10" t="str">
        <f aca="false">IF(OR(A469="",D469="not in list"),"",IF(Results!$C$11=0,0,SUMIF('Current trees'!$D$2:$D$501,D469,'Current trees'!$B$2:$B$501)/Results!$C$11))</f>
        <v/>
      </c>
      <c r="L469" s="9" t="str">
        <f aca="false">IF(AND(A469="",B469=""),"",IF(A469="","Species name missing: these trees are not counted",IF(A469&lt;&gt;TRIM(A469),"Extra spaces in the species name: remove them",IF(OR(B469="",AND(B469&lt;&gt;"",IFERROR(OR(NOT(ISNUMBER(B469)),B469&lt;0,B469&lt;&gt;INT(B469)),TRUE()))),"Number of trees must be a whole number, 0 or more",IF(D469="not in list","Genus not in 'Genus–family list': add it",IF(COUNTIF($A$2:$A$501,A469)&gt;1,"Species listed more than once: combine the rows",IF(N(F469)&lt;0,"More trees removed than exist: check the planting plan","")))))))</f>
        <v/>
      </c>
    </row>
    <row r="470" customFormat="false" ht="15" hidden="false" customHeight="true" outlineLevel="0" collapsed="false">
      <c r="A470" s="7"/>
      <c r="B470" s="8"/>
      <c r="C470" s="9" t="str">
        <f aca="false">IF(A470="","",IFERROR(LEFT(TRIM(A470),FIND(" ",TRIM(A470))-1),TRIM(A470)))</f>
        <v/>
      </c>
      <c r="D470" s="9" t="str">
        <f aca="false">IF(A470="","",IFERROR(VLOOKUP(C470,'Genus–family list'!$A$2:$B$400,2,FALSE()),"not in list"))</f>
        <v/>
      </c>
      <c r="E470" s="10" t="str">
        <f aca="false">IF(A470="","",IF(Results!$C$11=0,0,B470/Results!$C$11))</f>
        <v/>
      </c>
      <c r="F470" s="11" t="str">
        <f aca="false">IF(A470="","",B470+SUMIF('Planting plan'!$A$2:$A$201,A470,'Planting plan'!$B$2:$B$201)-SUMIF('Planting plan'!$A$2:$A$201,A470,'Planting plan'!$C$2:$C$201))</f>
        <v/>
      </c>
      <c r="G470" s="10" t="str">
        <f aca="false">IF(A470="","",IF(Results!$D$11=0,0,F470/Results!$D$11))</f>
        <v/>
      </c>
      <c r="H470" s="10" t="str">
        <f aca="false">IF(A470="","",IF(Results!$D$11=0,0,(SUMIF('Current trees'!$C$2:$C$501,C470,'Current trees'!$F$2:$F$501)+SUMIF('Planting plan'!$E$2:$E$201,C470,'Planting plan'!$H$2:$H$201))/Results!$D$11))</f>
        <v/>
      </c>
      <c r="I470" s="10" t="str">
        <f aca="false">IF(OR(A470="",D470="not in list"),"",IF(Results!$D$11=0,0,(SUMIF('Current trees'!$D$2:$D$501,D470,'Current trees'!$F$2:$F$501)+SUMIF('Planting plan'!$F$2:$F$201,D470,'Planting plan'!$H$2:$H$201))/Results!$D$11))</f>
        <v/>
      </c>
      <c r="J470" s="10" t="str">
        <f aca="false">IF(A470="","",IF(Results!$C$11=0,0,SUMIF('Current trees'!$C$2:$C$501,C470,'Current trees'!$B$2:$B$501)/Results!$C$11))</f>
        <v/>
      </c>
      <c r="K470" s="10" t="str">
        <f aca="false">IF(OR(A470="",D470="not in list"),"",IF(Results!$C$11=0,0,SUMIF('Current trees'!$D$2:$D$501,D470,'Current trees'!$B$2:$B$501)/Results!$C$11))</f>
        <v/>
      </c>
      <c r="L470" s="9" t="str">
        <f aca="false">IF(AND(A470="",B470=""),"",IF(A470="","Species name missing: these trees are not counted",IF(A470&lt;&gt;TRIM(A470),"Extra spaces in the species name: remove them",IF(OR(B470="",AND(B470&lt;&gt;"",IFERROR(OR(NOT(ISNUMBER(B470)),B470&lt;0,B470&lt;&gt;INT(B470)),TRUE()))),"Number of trees must be a whole number, 0 or more",IF(D470="not in list","Genus not in 'Genus–family list': add it",IF(COUNTIF($A$2:$A$501,A470)&gt;1,"Species listed more than once: combine the rows",IF(N(F470)&lt;0,"More trees removed than exist: check the planting plan","")))))))</f>
        <v/>
      </c>
    </row>
    <row r="471" customFormat="false" ht="15" hidden="false" customHeight="true" outlineLevel="0" collapsed="false">
      <c r="A471" s="7"/>
      <c r="B471" s="8"/>
      <c r="C471" s="9" t="str">
        <f aca="false">IF(A471="","",IFERROR(LEFT(TRIM(A471),FIND(" ",TRIM(A471))-1),TRIM(A471)))</f>
        <v/>
      </c>
      <c r="D471" s="9" t="str">
        <f aca="false">IF(A471="","",IFERROR(VLOOKUP(C471,'Genus–family list'!$A$2:$B$400,2,FALSE()),"not in list"))</f>
        <v/>
      </c>
      <c r="E471" s="10" t="str">
        <f aca="false">IF(A471="","",IF(Results!$C$11=0,0,B471/Results!$C$11))</f>
        <v/>
      </c>
      <c r="F471" s="11" t="str">
        <f aca="false">IF(A471="","",B471+SUMIF('Planting plan'!$A$2:$A$201,A471,'Planting plan'!$B$2:$B$201)-SUMIF('Planting plan'!$A$2:$A$201,A471,'Planting plan'!$C$2:$C$201))</f>
        <v/>
      </c>
      <c r="G471" s="10" t="str">
        <f aca="false">IF(A471="","",IF(Results!$D$11=0,0,F471/Results!$D$11))</f>
        <v/>
      </c>
      <c r="H471" s="10" t="str">
        <f aca="false">IF(A471="","",IF(Results!$D$11=0,0,(SUMIF('Current trees'!$C$2:$C$501,C471,'Current trees'!$F$2:$F$501)+SUMIF('Planting plan'!$E$2:$E$201,C471,'Planting plan'!$H$2:$H$201))/Results!$D$11))</f>
        <v/>
      </c>
      <c r="I471" s="10" t="str">
        <f aca="false">IF(OR(A471="",D471="not in list"),"",IF(Results!$D$11=0,0,(SUMIF('Current trees'!$D$2:$D$501,D471,'Current trees'!$F$2:$F$501)+SUMIF('Planting plan'!$F$2:$F$201,D471,'Planting plan'!$H$2:$H$201))/Results!$D$11))</f>
        <v/>
      </c>
      <c r="J471" s="10" t="str">
        <f aca="false">IF(A471="","",IF(Results!$C$11=0,0,SUMIF('Current trees'!$C$2:$C$501,C471,'Current trees'!$B$2:$B$501)/Results!$C$11))</f>
        <v/>
      </c>
      <c r="K471" s="10" t="str">
        <f aca="false">IF(OR(A471="",D471="not in list"),"",IF(Results!$C$11=0,0,SUMIF('Current trees'!$D$2:$D$501,D471,'Current trees'!$B$2:$B$501)/Results!$C$11))</f>
        <v/>
      </c>
      <c r="L471" s="9" t="str">
        <f aca="false">IF(AND(A471="",B471=""),"",IF(A471="","Species name missing: these trees are not counted",IF(A471&lt;&gt;TRIM(A471),"Extra spaces in the species name: remove them",IF(OR(B471="",AND(B471&lt;&gt;"",IFERROR(OR(NOT(ISNUMBER(B471)),B471&lt;0,B471&lt;&gt;INT(B471)),TRUE()))),"Number of trees must be a whole number, 0 or more",IF(D471="not in list","Genus not in 'Genus–family list': add it",IF(COUNTIF($A$2:$A$501,A471)&gt;1,"Species listed more than once: combine the rows",IF(N(F471)&lt;0,"More trees removed than exist: check the planting plan","")))))))</f>
        <v/>
      </c>
    </row>
    <row r="472" customFormat="false" ht="15" hidden="false" customHeight="true" outlineLevel="0" collapsed="false">
      <c r="A472" s="7"/>
      <c r="B472" s="8"/>
      <c r="C472" s="9" t="str">
        <f aca="false">IF(A472="","",IFERROR(LEFT(TRIM(A472),FIND(" ",TRIM(A472))-1),TRIM(A472)))</f>
        <v/>
      </c>
      <c r="D472" s="9" t="str">
        <f aca="false">IF(A472="","",IFERROR(VLOOKUP(C472,'Genus–family list'!$A$2:$B$400,2,FALSE()),"not in list"))</f>
        <v/>
      </c>
      <c r="E472" s="10" t="str">
        <f aca="false">IF(A472="","",IF(Results!$C$11=0,0,B472/Results!$C$11))</f>
        <v/>
      </c>
      <c r="F472" s="11" t="str">
        <f aca="false">IF(A472="","",B472+SUMIF('Planting plan'!$A$2:$A$201,A472,'Planting plan'!$B$2:$B$201)-SUMIF('Planting plan'!$A$2:$A$201,A472,'Planting plan'!$C$2:$C$201))</f>
        <v/>
      </c>
      <c r="G472" s="10" t="str">
        <f aca="false">IF(A472="","",IF(Results!$D$11=0,0,F472/Results!$D$11))</f>
        <v/>
      </c>
      <c r="H472" s="10" t="str">
        <f aca="false">IF(A472="","",IF(Results!$D$11=0,0,(SUMIF('Current trees'!$C$2:$C$501,C472,'Current trees'!$F$2:$F$501)+SUMIF('Planting plan'!$E$2:$E$201,C472,'Planting plan'!$H$2:$H$201))/Results!$D$11))</f>
        <v/>
      </c>
      <c r="I472" s="10" t="str">
        <f aca="false">IF(OR(A472="",D472="not in list"),"",IF(Results!$D$11=0,0,(SUMIF('Current trees'!$D$2:$D$501,D472,'Current trees'!$F$2:$F$501)+SUMIF('Planting plan'!$F$2:$F$201,D472,'Planting plan'!$H$2:$H$201))/Results!$D$11))</f>
        <v/>
      </c>
      <c r="J472" s="10" t="str">
        <f aca="false">IF(A472="","",IF(Results!$C$11=0,0,SUMIF('Current trees'!$C$2:$C$501,C472,'Current trees'!$B$2:$B$501)/Results!$C$11))</f>
        <v/>
      </c>
      <c r="K472" s="10" t="str">
        <f aca="false">IF(OR(A472="",D472="not in list"),"",IF(Results!$C$11=0,0,SUMIF('Current trees'!$D$2:$D$501,D472,'Current trees'!$B$2:$B$501)/Results!$C$11))</f>
        <v/>
      </c>
      <c r="L472" s="9" t="str">
        <f aca="false">IF(AND(A472="",B472=""),"",IF(A472="","Species name missing: these trees are not counted",IF(A472&lt;&gt;TRIM(A472),"Extra spaces in the species name: remove them",IF(OR(B472="",AND(B472&lt;&gt;"",IFERROR(OR(NOT(ISNUMBER(B472)),B472&lt;0,B472&lt;&gt;INT(B472)),TRUE()))),"Number of trees must be a whole number, 0 or more",IF(D472="not in list","Genus not in 'Genus–family list': add it",IF(COUNTIF($A$2:$A$501,A472)&gt;1,"Species listed more than once: combine the rows",IF(N(F472)&lt;0,"More trees removed than exist: check the planting plan","")))))))</f>
        <v/>
      </c>
    </row>
    <row r="473" customFormat="false" ht="15" hidden="false" customHeight="true" outlineLevel="0" collapsed="false">
      <c r="A473" s="7"/>
      <c r="B473" s="8"/>
      <c r="C473" s="9" t="str">
        <f aca="false">IF(A473="","",IFERROR(LEFT(TRIM(A473),FIND(" ",TRIM(A473))-1),TRIM(A473)))</f>
        <v/>
      </c>
      <c r="D473" s="9" t="str">
        <f aca="false">IF(A473="","",IFERROR(VLOOKUP(C473,'Genus–family list'!$A$2:$B$400,2,FALSE()),"not in list"))</f>
        <v/>
      </c>
      <c r="E473" s="10" t="str">
        <f aca="false">IF(A473="","",IF(Results!$C$11=0,0,B473/Results!$C$11))</f>
        <v/>
      </c>
      <c r="F473" s="11" t="str">
        <f aca="false">IF(A473="","",B473+SUMIF('Planting plan'!$A$2:$A$201,A473,'Planting plan'!$B$2:$B$201)-SUMIF('Planting plan'!$A$2:$A$201,A473,'Planting plan'!$C$2:$C$201))</f>
        <v/>
      </c>
      <c r="G473" s="10" t="str">
        <f aca="false">IF(A473="","",IF(Results!$D$11=0,0,F473/Results!$D$11))</f>
        <v/>
      </c>
      <c r="H473" s="10" t="str">
        <f aca="false">IF(A473="","",IF(Results!$D$11=0,0,(SUMIF('Current trees'!$C$2:$C$501,C473,'Current trees'!$F$2:$F$501)+SUMIF('Planting plan'!$E$2:$E$201,C473,'Planting plan'!$H$2:$H$201))/Results!$D$11))</f>
        <v/>
      </c>
      <c r="I473" s="10" t="str">
        <f aca="false">IF(OR(A473="",D473="not in list"),"",IF(Results!$D$11=0,0,(SUMIF('Current trees'!$D$2:$D$501,D473,'Current trees'!$F$2:$F$501)+SUMIF('Planting plan'!$F$2:$F$201,D473,'Planting plan'!$H$2:$H$201))/Results!$D$11))</f>
        <v/>
      </c>
      <c r="J473" s="10" t="str">
        <f aca="false">IF(A473="","",IF(Results!$C$11=0,0,SUMIF('Current trees'!$C$2:$C$501,C473,'Current trees'!$B$2:$B$501)/Results!$C$11))</f>
        <v/>
      </c>
      <c r="K473" s="10" t="str">
        <f aca="false">IF(OR(A473="",D473="not in list"),"",IF(Results!$C$11=0,0,SUMIF('Current trees'!$D$2:$D$501,D473,'Current trees'!$B$2:$B$501)/Results!$C$11))</f>
        <v/>
      </c>
      <c r="L473" s="9" t="str">
        <f aca="false">IF(AND(A473="",B473=""),"",IF(A473="","Species name missing: these trees are not counted",IF(A473&lt;&gt;TRIM(A473),"Extra spaces in the species name: remove them",IF(OR(B473="",AND(B473&lt;&gt;"",IFERROR(OR(NOT(ISNUMBER(B473)),B473&lt;0,B473&lt;&gt;INT(B473)),TRUE()))),"Number of trees must be a whole number, 0 or more",IF(D473="not in list","Genus not in 'Genus–family list': add it",IF(COUNTIF($A$2:$A$501,A473)&gt;1,"Species listed more than once: combine the rows",IF(N(F473)&lt;0,"More trees removed than exist: check the planting plan","")))))))</f>
        <v/>
      </c>
    </row>
    <row r="474" customFormat="false" ht="15" hidden="false" customHeight="true" outlineLevel="0" collapsed="false">
      <c r="A474" s="7"/>
      <c r="B474" s="8"/>
      <c r="C474" s="9" t="str">
        <f aca="false">IF(A474="","",IFERROR(LEFT(TRIM(A474),FIND(" ",TRIM(A474))-1),TRIM(A474)))</f>
        <v/>
      </c>
      <c r="D474" s="9" t="str">
        <f aca="false">IF(A474="","",IFERROR(VLOOKUP(C474,'Genus–family list'!$A$2:$B$400,2,FALSE()),"not in list"))</f>
        <v/>
      </c>
      <c r="E474" s="10" t="str">
        <f aca="false">IF(A474="","",IF(Results!$C$11=0,0,B474/Results!$C$11))</f>
        <v/>
      </c>
      <c r="F474" s="11" t="str">
        <f aca="false">IF(A474="","",B474+SUMIF('Planting plan'!$A$2:$A$201,A474,'Planting plan'!$B$2:$B$201)-SUMIF('Planting plan'!$A$2:$A$201,A474,'Planting plan'!$C$2:$C$201))</f>
        <v/>
      </c>
      <c r="G474" s="10" t="str">
        <f aca="false">IF(A474="","",IF(Results!$D$11=0,0,F474/Results!$D$11))</f>
        <v/>
      </c>
      <c r="H474" s="10" t="str">
        <f aca="false">IF(A474="","",IF(Results!$D$11=0,0,(SUMIF('Current trees'!$C$2:$C$501,C474,'Current trees'!$F$2:$F$501)+SUMIF('Planting plan'!$E$2:$E$201,C474,'Planting plan'!$H$2:$H$201))/Results!$D$11))</f>
        <v/>
      </c>
      <c r="I474" s="10" t="str">
        <f aca="false">IF(OR(A474="",D474="not in list"),"",IF(Results!$D$11=0,0,(SUMIF('Current trees'!$D$2:$D$501,D474,'Current trees'!$F$2:$F$501)+SUMIF('Planting plan'!$F$2:$F$201,D474,'Planting plan'!$H$2:$H$201))/Results!$D$11))</f>
        <v/>
      </c>
      <c r="J474" s="10" t="str">
        <f aca="false">IF(A474="","",IF(Results!$C$11=0,0,SUMIF('Current trees'!$C$2:$C$501,C474,'Current trees'!$B$2:$B$501)/Results!$C$11))</f>
        <v/>
      </c>
      <c r="K474" s="10" t="str">
        <f aca="false">IF(OR(A474="",D474="not in list"),"",IF(Results!$C$11=0,0,SUMIF('Current trees'!$D$2:$D$501,D474,'Current trees'!$B$2:$B$501)/Results!$C$11))</f>
        <v/>
      </c>
      <c r="L474" s="9" t="str">
        <f aca="false">IF(AND(A474="",B474=""),"",IF(A474="","Species name missing: these trees are not counted",IF(A474&lt;&gt;TRIM(A474),"Extra spaces in the species name: remove them",IF(OR(B474="",AND(B474&lt;&gt;"",IFERROR(OR(NOT(ISNUMBER(B474)),B474&lt;0,B474&lt;&gt;INT(B474)),TRUE()))),"Number of trees must be a whole number, 0 or more",IF(D474="not in list","Genus not in 'Genus–family list': add it",IF(COUNTIF($A$2:$A$501,A474)&gt;1,"Species listed more than once: combine the rows",IF(N(F474)&lt;0,"More trees removed than exist: check the planting plan","")))))))</f>
        <v/>
      </c>
    </row>
    <row r="475" customFormat="false" ht="15" hidden="false" customHeight="true" outlineLevel="0" collapsed="false">
      <c r="A475" s="7"/>
      <c r="B475" s="8"/>
      <c r="C475" s="9" t="str">
        <f aca="false">IF(A475="","",IFERROR(LEFT(TRIM(A475),FIND(" ",TRIM(A475))-1),TRIM(A475)))</f>
        <v/>
      </c>
      <c r="D475" s="9" t="str">
        <f aca="false">IF(A475="","",IFERROR(VLOOKUP(C475,'Genus–family list'!$A$2:$B$400,2,FALSE()),"not in list"))</f>
        <v/>
      </c>
      <c r="E475" s="10" t="str">
        <f aca="false">IF(A475="","",IF(Results!$C$11=0,0,B475/Results!$C$11))</f>
        <v/>
      </c>
      <c r="F475" s="11" t="str">
        <f aca="false">IF(A475="","",B475+SUMIF('Planting plan'!$A$2:$A$201,A475,'Planting plan'!$B$2:$B$201)-SUMIF('Planting plan'!$A$2:$A$201,A475,'Planting plan'!$C$2:$C$201))</f>
        <v/>
      </c>
      <c r="G475" s="10" t="str">
        <f aca="false">IF(A475="","",IF(Results!$D$11=0,0,F475/Results!$D$11))</f>
        <v/>
      </c>
      <c r="H475" s="10" t="str">
        <f aca="false">IF(A475="","",IF(Results!$D$11=0,0,(SUMIF('Current trees'!$C$2:$C$501,C475,'Current trees'!$F$2:$F$501)+SUMIF('Planting plan'!$E$2:$E$201,C475,'Planting plan'!$H$2:$H$201))/Results!$D$11))</f>
        <v/>
      </c>
      <c r="I475" s="10" t="str">
        <f aca="false">IF(OR(A475="",D475="not in list"),"",IF(Results!$D$11=0,0,(SUMIF('Current trees'!$D$2:$D$501,D475,'Current trees'!$F$2:$F$501)+SUMIF('Planting plan'!$F$2:$F$201,D475,'Planting plan'!$H$2:$H$201))/Results!$D$11))</f>
        <v/>
      </c>
      <c r="J475" s="10" t="str">
        <f aca="false">IF(A475="","",IF(Results!$C$11=0,0,SUMIF('Current trees'!$C$2:$C$501,C475,'Current trees'!$B$2:$B$501)/Results!$C$11))</f>
        <v/>
      </c>
      <c r="K475" s="10" t="str">
        <f aca="false">IF(OR(A475="",D475="not in list"),"",IF(Results!$C$11=0,0,SUMIF('Current trees'!$D$2:$D$501,D475,'Current trees'!$B$2:$B$501)/Results!$C$11))</f>
        <v/>
      </c>
      <c r="L475" s="9" t="str">
        <f aca="false">IF(AND(A475="",B475=""),"",IF(A475="","Species name missing: these trees are not counted",IF(A475&lt;&gt;TRIM(A475),"Extra spaces in the species name: remove them",IF(OR(B475="",AND(B475&lt;&gt;"",IFERROR(OR(NOT(ISNUMBER(B475)),B475&lt;0,B475&lt;&gt;INT(B475)),TRUE()))),"Number of trees must be a whole number, 0 or more",IF(D475="not in list","Genus not in 'Genus–family list': add it",IF(COUNTIF($A$2:$A$501,A475)&gt;1,"Species listed more than once: combine the rows",IF(N(F475)&lt;0,"More trees removed than exist: check the planting plan","")))))))</f>
        <v/>
      </c>
    </row>
    <row r="476" customFormat="false" ht="15" hidden="false" customHeight="true" outlineLevel="0" collapsed="false">
      <c r="A476" s="7"/>
      <c r="B476" s="8"/>
      <c r="C476" s="9" t="str">
        <f aca="false">IF(A476="","",IFERROR(LEFT(TRIM(A476),FIND(" ",TRIM(A476))-1),TRIM(A476)))</f>
        <v/>
      </c>
      <c r="D476" s="9" t="str">
        <f aca="false">IF(A476="","",IFERROR(VLOOKUP(C476,'Genus–family list'!$A$2:$B$400,2,FALSE()),"not in list"))</f>
        <v/>
      </c>
      <c r="E476" s="10" t="str">
        <f aca="false">IF(A476="","",IF(Results!$C$11=0,0,B476/Results!$C$11))</f>
        <v/>
      </c>
      <c r="F476" s="11" t="str">
        <f aca="false">IF(A476="","",B476+SUMIF('Planting plan'!$A$2:$A$201,A476,'Planting plan'!$B$2:$B$201)-SUMIF('Planting plan'!$A$2:$A$201,A476,'Planting plan'!$C$2:$C$201))</f>
        <v/>
      </c>
      <c r="G476" s="10" t="str">
        <f aca="false">IF(A476="","",IF(Results!$D$11=0,0,F476/Results!$D$11))</f>
        <v/>
      </c>
      <c r="H476" s="10" t="str">
        <f aca="false">IF(A476="","",IF(Results!$D$11=0,0,(SUMIF('Current trees'!$C$2:$C$501,C476,'Current trees'!$F$2:$F$501)+SUMIF('Planting plan'!$E$2:$E$201,C476,'Planting plan'!$H$2:$H$201))/Results!$D$11))</f>
        <v/>
      </c>
      <c r="I476" s="10" t="str">
        <f aca="false">IF(OR(A476="",D476="not in list"),"",IF(Results!$D$11=0,0,(SUMIF('Current trees'!$D$2:$D$501,D476,'Current trees'!$F$2:$F$501)+SUMIF('Planting plan'!$F$2:$F$201,D476,'Planting plan'!$H$2:$H$201))/Results!$D$11))</f>
        <v/>
      </c>
      <c r="J476" s="10" t="str">
        <f aca="false">IF(A476="","",IF(Results!$C$11=0,0,SUMIF('Current trees'!$C$2:$C$501,C476,'Current trees'!$B$2:$B$501)/Results!$C$11))</f>
        <v/>
      </c>
      <c r="K476" s="10" t="str">
        <f aca="false">IF(OR(A476="",D476="not in list"),"",IF(Results!$C$11=0,0,SUMIF('Current trees'!$D$2:$D$501,D476,'Current trees'!$B$2:$B$501)/Results!$C$11))</f>
        <v/>
      </c>
      <c r="L476" s="9" t="str">
        <f aca="false">IF(AND(A476="",B476=""),"",IF(A476="","Species name missing: these trees are not counted",IF(A476&lt;&gt;TRIM(A476),"Extra spaces in the species name: remove them",IF(OR(B476="",AND(B476&lt;&gt;"",IFERROR(OR(NOT(ISNUMBER(B476)),B476&lt;0,B476&lt;&gt;INT(B476)),TRUE()))),"Number of trees must be a whole number, 0 or more",IF(D476="not in list","Genus not in 'Genus–family list': add it",IF(COUNTIF($A$2:$A$501,A476)&gt;1,"Species listed more than once: combine the rows",IF(N(F476)&lt;0,"More trees removed than exist: check the planting plan","")))))))</f>
        <v/>
      </c>
    </row>
    <row r="477" customFormat="false" ht="15" hidden="false" customHeight="true" outlineLevel="0" collapsed="false">
      <c r="A477" s="7"/>
      <c r="B477" s="8"/>
      <c r="C477" s="9" t="str">
        <f aca="false">IF(A477="","",IFERROR(LEFT(TRIM(A477),FIND(" ",TRIM(A477))-1),TRIM(A477)))</f>
        <v/>
      </c>
      <c r="D477" s="9" t="str">
        <f aca="false">IF(A477="","",IFERROR(VLOOKUP(C477,'Genus–family list'!$A$2:$B$400,2,FALSE()),"not in list"))</f>
        <v/>
      </c>
      <c r="E477" s="10" t="str">
        <f aca="false">IF(A477="","",IF(Results!$C$11=0,0,B477/Results!$C$11))</f>
        <v/>
      </c>
      <c r="F477" s="11" t="str">
        <f aca="false">IF(A477="","",B477+SUMIF('Planting plan'!$A$2:$A$201,A477,'Planting plan'!$B$2:$B$201)-SUMIF('Planting plan'!$A$2:$A$201,A477,'Planting plan'!$C$2:$C$201))</f>
        <v/>
      </c>
      <c r="G477" s="10" t="str">
        <f aca="false">IF(A477="","",IF(Results!$D$11=0,0,F477/Results!$D$11))</f>
        <v/>
      </c>
      <c r="H477" s="10" t="str">
        <f aca="false">IF(A477="","",IF(Results!$D$11=0,0,(SUMIF('Current trees'!$C$2:$C$501,C477,'Current trees'!$F$2:$F$501)+SUMIF('Planting plan'!$E$2:$E$201,C477,'Planting plan'!$H$2:$H$201))/Results!$D$11))</f>
        <v/>
      </c>
      <c r="I477" s="10" t="str">
        <f aca="false">IF(OR(A477="",D477="not in list"),"",IF(Results!$D$11=0,0,(SUMIF('Current trees'!$D$2:$D$501,D477,'Current trees'!$F$2:$F$501)+SUMIF('Planting plan'!$F$2:$F$201,D477,'Planting plan'!$H$2:$H$201))/Results!$D$11))</f>
        <v/>
      </c>
      <c r="J477" s="10" t="str">
        <f aca="false">IF(A477="","",IF(Results!$C$11=0,0,SUMIF('Current trees'!$C$2:$C$501,C477,'Current trees'!$B$2:$B$501)/Results!$C$11))</f>
        <v/>
      </c>
      <c r="K477" s="10" t="str">
        <f aca="false">IF(OR(A477="",D477="not in list"),"",IF(Results!$C$11=0,0,SUMIF('Current trees'!$D$2:$D$501,D477,'Current trees'!$B$2:$B$501)/Results!$C$11))</f>
        <v/>
      </c>
      <c r="L477" s="9" t="str">
        <f aca="false">IF(AND(A477="",B477=""),"",IF(A477="","Species name missing: these trees are not counted",IF(A477&lt;&gt;TRIM(A477),"Extra spaces in the species name: remove them",IF(OR(B477="",AND(B477&lt;&gt;"",IFERROR(OR(NOT(ISNUMBER(B477)),B477&lt;0,B477&lt;&gt;INT(B477)),TRUE()))),"Number of trees must be a whole number, 0 or more",IF(D477="not in list","Genus not in 'Genus–family list': add it",IF(COUNTIF($A$2:$A$501,A477)&gt;1,"Species listed more than once: combine the rows",IF(N(F477)&lt;0,"More trees removed than exist: check the planting plan","")))))))</f>
        <v/>
      </c>
    </row>
    <row r="478" customFormat="false" ht="15" hidden="false" customHeight="true" outlineLevel="0" collapsed="false">
      <c r="A478" s="7"/>
      <c r="B478" s="8"/>
      <c r="C478" s="9" t="str">
        <f aca="false">IF(A478="","",IFERROR(LEFT(TRIM(A478),FIND(" ",TRIM(A478))-1),TRIM(A478)))</f>
        <v/>
      </c>
      <c r="D478" s="9" t="str">
        <f aca="false">IF(A478="","",IFERROR(VLOOKUP(C478,'Genus–family list'!$A$2:$B$400,2,FALSE()),"not in list"))</f>
        <v/>
      </c>
      <c r="E478" s="10" t="str">
        <f aca="false">IF(A478="","",IF(Results!$C$11=0,0,B478/Results!$C$11))</f>
        <v/>
      </c>
      <c r="F478" s="11" t="str">
        <f aca="false">IF(A478="","",B478+SUMIF('Planting plan'!$A$2:$A$201,A478,'Planting plan'!$B$2:$B$201)-SUMIF('Planting plan'!$A$2:$A$201,A478,'Planting plan'!$C$2:$C$201))</f>
        <v/>
      </c>
      <c r="G478" s="10" t="str">
        <f aca="false">IF(A478="","",IF(Results!$D$11=0,0,F478/Results!$D$11))</f>
        <v/>
      </c>
      <c r="H478" s="10" t="str">
        <f aca="false">IF(A478="","",IF(Results!$D$11=0,0,(SUMIF('Current trees'!$C$2:$C$501,C478,'Current trees'!$F$2:$F$501)+SUMIF('Planting plan'!$E$2:$E$201,C478,'Planting plan'!$H$2:$H$201))/Results!$D$11))</f>
        <v/>
      </c>
      <c r="I478" s="10" t="str">
        <f aca="false">IF(OR(A478="",D478="not in list"),"",IF(Results!$D$11=0,0,(SUMIF('Current trees'!$D$2:$D$501,D478,'Current trees'!$F$2:$F$501)+SUMIF('Planting plan'!$F$2:$F$201,D478,'Planting plan'!$H$2:$H$201))/Results!$D$11))</f>
        <v/>
      </c>
      <c r="J478" s="10" t="str">
        <f aca="false">IF(A478="","",IF(Results!$C$11=0,0,SUMIF('Current trees'!$C$2:$C$501,C478,'Current trees'!$B$2:$B$501)/Results!$C$11))</f>
        <v/>
      </c>
      <c r="K478" s="10" t="str">
        <f aca="false">IF(OR(A478="",D478="not in list"),"",IF(Results!$C$11=0,0,SUMIF('Current trees'!$D$2:$D$501,D478,'Current trees'!$B$2:$B$501)/Results!$C$11))</f>
        <v/>
      </c>
      <c r="L478" s="9" t="str">
        <f aca="false">IF(AND(A478="",B478=""),"",IF(A478="","Species name missing: these trees are not counted",IF(A478&lt;&gt;TRIM(A478),"Extra spaces in the species name: remove them",IF(OR(B478="",AND(B478&lt;&gt;"",IFERROR(OR(NOT(ISNUMBER(B478)),B478&lt;0,B478&lt;&gt;INT(B478)),TRUE()))),"Number of trees must be a whole number, 0 or more",IF(D478="not in list","Genus not in 'Genus–family list': add it",IF(COUNTIF($A$2:$A$501,A478)&gt;1,"Species listed more than once: combine the rows",IF(N(F478)&lt;0,"More trees removed than exist: check the planting plan","")))))))</f>
        <v/>
      </c>
    </row>
    <row r="479" customFormat="false" ht="15" hidden="false" customHeight="true" outlineLevel="0" collapsed="false">
      <c r="A479" s="7"/>
      <c r="B479" s="8"/>
      <c r="C479" s="9" t="str">
        <f aca="false">IF(A479="","",IFERROR(LEFT(TRIM(A479),FIND(" ",TRIM(A479))-1),TRIM(A479)))</f>
        <v/>
      </c>
      <c r="D479" s="9" t="str">
        <f aca="false">IF(A479="","",IFERROR(VLOOKUP(C479,'Genus–family list'!$A$2:$B$400,2,FALSE()),"not in list"))</f>
        <v/>
      </c>
      <c r="E479" s="10" t="str">
        <f aca="false">IF(A479="","",IF(Results!$C$11=0,0,B479/Results!$C$11))</f>
        <v/>
      </c>
      <c r="F479" s="11" t="str">
        <f aca="false">IF(A479="","",B479+SUMIF('Planting plan'!$A$2:$A$201,A479,'Planting plan'!$B$2:$B$201)-SUMIF('Planting plan'!$A$2:$A$201,A479,'Planting plan'!$C$2:$C$201))</f>
        <v/>
      </c>
      <c r="G479" s="10" t="str">
        <f aca="false">IF(A479="","",IF(Results!$D$11=0,0,F479/Results!$D$11))</f>
        <v/>
      </c>
      <c r="H479" s="10" t="str">
        <f aca="false">IF(A479="","",IF(Results!$D$11=0,0,(SUMIF('Current trees'!$C$2:$C$501,C479,'Current trees'!$F$2:$F$501)+SUMIF('Planting plan'!$E$2:$E$201,C479,'Planting plan'!$H$2:$H$201))/Results!$D$11))</f>
        <v/>
      </c>
      <c r="I479" s="10" t="str">
        <f aca="false">IF(OR(A479="",D479="not in list"),"",IF(Results!$D$11=0,0,(SUMIF('Current trees'!$D$2:$D$501,D479,'Current trees'!$F$2:$F$501)+SUMIF('Planting plan'!$F$2:$F$201,D479,'Planting plan'!$H$2:$H$201))/Results!$D$11))</f>
        <v/>
      </c>
      <c r="J479" s="10" t="str">
        <f aca="false">IF(A479="","",IF(Results!$C$11=0,0,SUMIF('Current trees'!$C$2:$C$501,C479,'Current trees'!$B$2:$B$501)/Results!$C$11))</f>
        <v/>
      </c>
      <c r="K479" s="10" t="str">
        <f aca="false">IF(OR(A479="",D479="not in list"),"",IF(Results!$C$11=0,0,SUMIF('Current trees'!$D$2:$D$501,D479,'Current trees'!$B$2:$B$501)/Results!$C$11))</f>
        <v/>
      </c>
      <c r="L479" s="9" t="str">
        <f aca="false">IF(AND(A479="",B479=""),"",IF(A479="","Species name missing: these trees are not counted",IF(A479&lt;&gt;TRIM(A479),"Extra spaces in the species name: remove them",IF(OR(B479="",AND(B479&lt;&gt;"",IFERROR(OR(NOT(ISNUMBER(B479)),B479&lt;0,B479&lt;&gt;INT(B479)),TRUE()))),"Number of trees must be a whole number, 0 or more",IF(D479="not in list","Genus not in 'Genus–family list': add it",IF(COUNTIF($A$2:$A$501,A479)&gt;1,"Species listed more than once: combine the rows",IF(N(F479)&lt;0,"More trees removed than exist: check the planting plan","")))))))</f>
        <v/>
      </c>
    </row>
    <row r="480" customFormat="false" ht="15" hidden="false" customHeight="true" outlineLevel="0" collapsed="false">
      <c r="A480" s="7"/>
      <c r="B480" s="8"/>
      <c r="C480" s="9" t="str">
        <f aca="false">IF(A480="","",IFERROR(LEFT(TRIM(A480),FIND(" ",TRIM(A480))-1),TRIM(A480)))</f>
        <v/>
      </c>
      <c r="D480" s="9" t="str">
        <f aca="false">IF(A480="","",IFERROR(VLOOKUP(C480,'Genus–family list'!$A$2:$B$400,2,FALSE()),"not in list"))</f>
        <v/>
      </c>
      <c r="E480" s="10" t="str">
        <f aca="false">IF(A480="","",IF(Results!$C$11=0,0,B480/Results!$C$11))</f>
        <v/>
      </c>
      <c r="F480" s="11" t="str">
        <f aca="false">IF(A480="","",B480+SUMIF('Planting plan'!$A$2:$A$201,A480,'Planting plan'!$B$2:$B$201)-SUMIF('Planting plan'!$A$2:$A$201,A480,'Planting plan'!$C$2:$C$201))</f>
        <v/>
      </c>
      <c r="G480" s="10" t="str">
        <f aca="false">IF(A480="","",IF(Results!$D$11=0,0,F480/Results!$D$11))</f>
        <v/>
      </c>
      <c r="H480" s="10" t="str">
        <f aca="false">IF(A480="","",IF(Results!$D$11=0,0,(SUMIF('Current trees'!$C$2:$C$501,C480,'Current trees'!$F$2:$F$501)+SUMIF('Planting plan'!$E$2:$E$201,C480,'Planting plan'!$H$2:$H$201))/Results!$D$11))</f>
        <v/>
      </c>
      <c r="I480" s="10" t="str">
        <f aca="false">IF(OR(A480="",D480="not in list"),"",IF(Results!$D$11=0,0,(SUMIF('Current trees'!$D$2:$D$501,D480,'Current trees'!$F$2:$F$501)+SUMIF('Planting plan'!$F$2:$F$201,D480,'Planting plan'!$H$2:$H$201))/Results!$D$11))</f>
        <v/>
      </c>
      <c r="J480" s="10" t="str">
        <f aca="false">IF(A480="","",IF(Results!$C$11=0,0,SUMIF('Current trees'!$C$2:$C$501,C480,'Current trees'!$B$2:$B$501)/Results!$C$11))</f>
        <v/>
      </c>
      <c r="K480" s="10" t="str">
        <f aca="false">IF(OR(A480="",D480="not in list"),"",IF(Results!$C$11=0,0,SUMIF('Current trees'!$D$2:$D$501,D480,'Current trees'!$B$2:$B$501)/Results!$C$11))</f>
        <v/>
      </c>
      <c r="L480" s="9" t="str">
        <f aca="false">IF(AND(A480="",B480=""),"",IF(A480="","Species name missing: these trees are not counted",IF(A480&lt;&gt;TRIM(A480),"Extra spaces in the species name: remove them",IF(OR(B480="",AND(B480&lt;&gt;"",IFERROR(OR(NOT(ISNUMBER(B480)),B480&lt;0,B480&lt;&gt;INT(B480)),TRUE()))),"Number of trees must be a whole number, 0 or more",IF(D480="not in list","Genus not in 'Genus–family list': add it",IF(COUNTIF($A$2:$A$501,A480)&gt;1,"Species listed more than once: combine the rows",IF(N(F480)&lt;0,"More trees removed than exist: check the planting plan","")))))))</f>
        <v/>
      </c>
    </row>
    <row r="481" customFormat="false" ht="15" hidden="false" customHeight="true" outlineLevel="0" collapsed="false">
      <c r="A481" s="7"/>
      <c r="B481" s="8"/>
      <c r="C481" s="9" t="str">
        <f aca="false">IF(A481="","",IFERROR(LEFT(TRIM(A481),FIND(" ",TRIM(A481))-1),TRIM(A481)))</f>
        <v/>
      </c>
      <c r="D481" s="9" t="str">
        <f aca="false">IF(A481="","",IFERROR(VLOOKUP(C481,'Genus–family list'!$A$2:$B$400,2,FALSE()),"not in list"))</f>
        <v/>
      </c>
      <c r="E481" s="10" t="str">
        <f aca="false">IF(A481="","",IF(Results!$C$11=0,0,B481/Results!$C$11))</f>
        <v/>
      </c>
      <c r="F481" s="11" t="str">
        <f aca="false">IF(A481="","",B481+SUMIF('Planting plan'!$A$2:$A$201,A481,'Planting plan'!$B$2:$B$201)-SUMIF('Planting plan'!$A$2:$A$201,A481,'Planting plan'!$C$2:$C$201))</f>
        <v/>
      </c>
      <c r="G481" s="10" t="str">
        <f aca="false">IF(A481="","",IF(Results!$D$11=0,0,F481/Results!$D$11))</f>
        <v/>
      </c>
      <c r="H481" s="10" t="str">
        <f aca="false">IF(A481="","",IF(Results!$D$11=0,0,(SUMIF('Current trees'!$C$2:$C$501,C481,'Current trees'!$F$2:$F$501)+SUMIF('Planting plan'!$E$2:$E$201,C481,'Planting plan'!$H$2:$H$201))/Results!$D$11))</f>
        <v/>
      </c>
      <c r="I481" s="10" t="str">
        <f aca="false">IF(OR(A481="",D481="not in list"),"",IF(Results!$D$11=0,0,(SUMIF('Current trees'!$D$2:$D$501,D481,'Current trees'!$F$2:$F$501)+SUMIF('Planting plan'!$F$2:$F$201,D481,'Planting plan'!$H$2:$H$201))/Results!$D$11))</f>
        <v/>
      </c>
      <c r="J481" s="10" t="str">
        <f aca="false">IF(A481="","",IF(Results!$C$11=0,0,SUMIF('Current trees'!$C$2:$C$501,C481,'Current trees'!$B$2:$B$501)/Results!$C$11))</f>
        <v/>
      </c>
      <c r="K481" s="10" t="str">
        <f aca="false">IF(OR(A481="",D481="not in list"),"",IF(Results!$C$11=0,0,SUMIF('Current trees'!$D$2:$D$501,D481,'Current trees'!$B$2:$B$501)/Results!$C$11))</f>
        <v/>
      </c>
      <c r="L481" s="9" t="str">
        <f aca="false">IF(AND(A481="",B481=""),"",IF(A481="","Species name missing: these trees are not counted",IF(A481&lt;&gt;TRIM(A481),"Extra spaces in the species name: remove them",IF(OR(B481="",AND(B481&lt;&gt;"",IFERROR(OR(NOT(ISNUMBER(B481)),B481&lt;0,B481&lt;&gt;INT(B481)),TRUE()))),"Number of trees must be a whole number, 0 or more",IF(D481="not in list","Genus not in 'Genus–family list': add it",IF(COUNTIF($A$2:$A$501,A481)&gt;1,"Species listed more than once: combine the rows",IF(N(F481)&lt;0,"More trees removed than exist: check the planting plan","")))))))</f>
        <v/>
      </c>
    </row>
    <row r="482" customFormat="false" ht="15" hidden="false" customHeight="true" outlineLevel="0" collapsed="false">
      <c r="A482" s="7"/>
      <c r="B482" s="8"/>
      <c r="C482" s="9" t="str">
        <f aca="false">IF(A482="","",IFERROR(LEFT(TRIM(A482),FIND(" ",TRIM(A482))-1),TRIM(A482)))</f>
        <v/>
      </c>
      <c r="D482" s="9" t="str">
        <f aca="false">IF(A482="","",IFERROR(VLOOKUP(C482,'Genus–family list'!$A$2:$B$400,2,FALSE()),"not in list"))</f>
        <v/>
      </c>
      <c r="E482" s="10" t="str">
        <f aca="false">IF(A482="","",IF(Results!$C$11=0,0,B482/Results!$C$11))</f>
        <v/>
      </c>
      <c r="F482" s="11" t="str">
        <f aca="false">IF(A482="","",B482+SUMIF('Planting plan'!$A$2:$A$201,A482,'Planting plan'!$B$2:$B$201)-SUMIF('Planting plan'!$A$2:$A$201,A482,'Planting plan'!$C$2:$C$201))</f>
        <v/>
      </c>
      <c r="G482" s="10" t="str">
        <f aca="false">IF(A482="","",IF(Results!$D$11=0,0,F482/Results!$D$11))</f>
        <v/>
      </c>
      <c r="H482" s="10" t="str">
        <f aca="false">IF(A482="","",IF(Results!$D$11=0,0,(SUMIF('Current trees'!$C$2:$C$501,C482,'Current trees'!$F$2:$F$501)+SUMIF('Planting plan'!$E$2:$E$201,C482,'Planting plan'!$H$2:$H$201))/Results!$D$11))</f>
        <v/>
      </c>
      <c r="I482" s="10" t="str">
        <f aca="false">IF(OR(A482="",D482="not in list"),"",IF(Results!$D$11=0,0,(SUMIF('Current trees'!$D$2:$D$501,D482,'Current trees'!$F$2:$F$501)+SUMIF('Planting plan'!$F$2:$F$201,D482,'Planting plan'!$H$2:$H$201))/Results!$D$11))</f>
        <v/>
      </c>
      <c r="J482" s="10" t="str">
        <f aca="false">IF(A482="","",IF(Results!$C$11=0,0,SUMIF('Current trees'!$C$2:$C$501,C482,'Current trees'!$B$2:$B$501)/Results!$C$11))</f>
        <v/>
      </c>
      <c r="K482" s="10" t="str">
        <f aca="false">IF(OR(A482="",D482="not in list"),"",IF(Results!$C$11=0,0,SUMIF('Current trees'!$D$2:$D$501,D482,'Current trees'!$B$2:$B$501)/Results!$C$11))</f>
        <v/>
      </c>
      <c r="L482" s="9" t="str">
        <f aca="false">IF(AND(A482="",B482=""),"",IF(A482="","Species name missing: these trees are not counted",IF(A482&lt;&gt;TRIM(A482),"Extra spaces in the species name: remove them",IF(OR(B482="",AND(B482&lt;&gt;"",IFERROR(OR(NOT(ISNUMBER(B482)),B482&lt;0,B482&lt;&gt;INT(B482)),TRUE()))),"Number of trees must be a whole number, 0 or more",IF(D482="not in list","Genus not in 'Genus–family list': add it",IF(COUNTIF($A$2:$A$501,A482)&gt;1,"Species listed more than once: combine the rows",IF(N(F482)&lt;0,"More trees removed than exist: check the planting plan","")))))))</f>
        <v/>
      </c>
    </row>
    <row r="483" customFormat="false" ht="15" hidden="false" customHeight="true" outlineLevel="0" collapsed="false">
      <c r="A483" s="7"/>
      <c r="B483" s="8"/>
      <c r="C483" s="9" t="str">
        <f aca="false">IF(A483="","",IFERROR(LEFT(TRIM(A483),FIND(" ",TRIM(A483))-1),TRIM(A483)))</f>
        <v/>
      </c>
      <c r="D483" s="9" t="str">
        <f aca="false">IF(A483="","",IFERROR(VLOOKUP(C483,'Genus–family list'!$A$2:$B$400,2,FALSE()),"not in list"))</f>
        <v/>
      </c>
      <c r="E483" s="10" t="str">
        <f aca="false">IF(A483="","",IF(Results!$C$11=0,0,B483/Results!$C$11))</f>
        <v/>
      </c>
      <c r="F483" s="11" t="str">
        <f aca="false">IF(A483="","",B483+SUMIF('Planting plan'!$A$2:$A$201,A483,'Planting plan'!$B$2:$B$201)-SUMIF('Planting plan'!$A$2:$A$201,A483,'Planting plan'!$C$2:$C$201))</f>
        <v/>
      </c>
      <c r="G483" s="10" t="str">
        <f aca="false">IF(A483="","",IF(Results!$D$11=0,0,F483/Results!$D$11))</f>
        <v/>
      </c>
      <c r="H483" s="10" t="str">
        <f aca="false">IF(A483="","",IF(Results!$D$11=0,0,(SUMIF('Current trees'!$C$2:$C$501,C483,'Current trees'!$F$2:$F$501)+SUMIF('Planting plan'!$E$2:$E$201,C483,'Planting plan'!$H$2:$H$201))/Results!$D$11))</f>
        <v/>
      </c>
      <c r="I483" s="10" t="str">
        <f aca="false">IF(OR(A483="",D483="not in list"),"",IF(Results!$D$11=0,0,(SUMIF('Current trees'!$D$2:$D$501,D483,'Current trees'!$F$2:$F$501)+SUMIF('Planting plan'!$F$2:$F$201,D483,'Planting plan'!$H$2:$H$201))/Results!$D$11))</f>
        <v/>
      </c>
      <c r="J483" s="10" t="str">
        <f aca="false">IF(A483="","",IF(Results!$C$11=0,0,SUMIF('Current trees'!$C$2:$C$501,C483,'Current trees'!$B$2:$B$501)/Results!$C$11))</f>
        <v/>
      </c>
      <c r="K483" s="10" t="str">
        <f aca="false">IF(OR(A483="",D483="not in list"),"",IF(Results!$C$11=0,0,SUMIF('Current trees'!$D$2:$D$501,D483,'Current trees'!$B$2:$B$501)/Results!$C$11))</f>
        <v/>
      </c>
      <c r="L483" s="9" t="str">
        <f aca="false">IF(AND(A483="",B483=""),"",IF(A483="","Species name missing: these trees are not counted",IF(A483&lt;&gt;TRIM(A483),"Extra spaces in the species name: remove them",IF(OR(B483="",AND(B483&lt;&gt;"",IFERROR(OR(NOT(ISNUMBER(B483)),B483&lt;0,B483&lt;&gt;INT(B483)),TRUE()))),"Number of trees must be a whole number, 0 or more",IF(D483="not in list","Genus not in 'Genus–family list': add it",IF(COUNTIF($A$2:$A$501,A483)&gt;1,"Species listed more than once: combine the rows",IF(N(F483)&lt;0,"More trees removed than exist: check the planting plan","")))))))</f>
        <v/>
      </c>
    </row>
    <row r="484" customFormat="false" ht="15" hidden="false" customHeight="true" outlineLevel="0" collapsed="false">
      <c r="A484" s="7"/>
      <c r="B484" s="8"/>
      <c r="C484" s="9" t="str">
        <f aca="false">IF(A484="","",IFERROR(LEFT(TRIM(A484),FIND(" ",TRIM(A484))-1),TRIM(A484)))</f>
        <v/>
      </c>
      <c r="D484" s="9" t="str">
        <f aca="false">IF(A484="","",IFERROR(VLOOKUP(C484,'Genus–family list'!$A$2:$B$400,2,FALSE()),"not in list"))</f>
        <v/>
      </c>
      <c r="E484" s="10" t="str">
        <f aca="false">IF(A484="","",IF(Results!$C$11=0,0,B484/Results!$C$11))</f>
        <v/>
      </c>
      <c r="F484" s="11" t="str">
        <f aca="false">IF(A484="","",B484+SUMIF('Planting plan'!$A$2:$A$201,A484,'Planting plan'!$B$2:$B$201)-SUMIF('Planting plan'!$A$2:$A$201,A484,'Planting plan'!$C$2:$C$201))</f>
        <v/>
      </c>
      <c r="G484" s="10" t="str">
        <f aca="false">IF(A484="","",IF(Results!$D$11=0,0,F484/Results!$D$11))</f>
        <v/>
      </c>
      <c r="H484" s="10" t="str">
        <f aca="false">IF(A484="","",IF(Results!$D$11=0,0,(SUMIF('Current trees'!$C$2:$C$501,C484,'Current trees'!$F$2:$F$501)+SUMIF('Planting plan'!$E$2:$E$201,C484,'Planting plan'!$H$2:$H$201))/Results!$D$11))</f>
        <v/>
      </c>
      <c r="I484" s="10" t="str">
        <f aca="false">IF(OR(A484="",D484="not in list"),"",IF(Results!$D$11=0,0,(SUMIF('Current trees'!$D$2:$D$501,D484,'Current trees'!$F$2:$F$501)+SUMIF('Planting plan'!$F$2:$F$201,D484,'Planting plan'!$H$2:$H$201))/Results!$D$11))</f>
        <v/>
      </c>
      <c r="J484" s="10" t="str">
        <f aca="false">IF(A484="","",IF(Results!$C$11=0,0,SUMIF('Current trees'!$C$2:$C$501,C484,'Current trees'!$B$2:$B$501)/Results!$C$11))</f>
        <v/>
      </c>
      <c r="K484" s="10" t="str">
        <f aca="false">IF(OR(A484="",D484="not in list"),"",IF(Results!$C$11=0,0,SUMIF('Current trees'!$D$2:$D$501,D484,'Current trees'!$B$2:$B$501)/Results!$C$11))</f>
        <v/>
      </c>
      <c r="L484" s="9" t="str">
        <f aca="false">IF(AND(A484="",B484=""),"",IF(A484="","Species name missing: these trees are not counted",IF(A484&lt;&gt;TRIM(A484),"Extra spaces in the species name: remove them",IF(OR(B484="",AND(B484&lt;&gt;"",IFERROR(OR(NOT(ISNUMBER(B484)),B484&lt;0,B484&lt;&gt;INT(B484)),TRUE()))),"Number of trees must be a whole number, 0 or more",IF(D484="not in list","Genus not in 'Genus–family list': add it",IF(COUNTIF($A$2:$A$501,A484)&gt;1,"Species listed more than once: combine the rows",IF(N(F484)&lt;0,"More trees removed than exist: check the planting plan","")))))))</f>
        <v/>
      </c>
    </row>
    <row r="485" customFormat="false" ht="15" hidden="false" customHeight="true" outlineLevel="0" collapsed="false">
      <c r="A485" s="7"/>
      <c r="B485" s="8"/>
      <c r="C485" s="9" t="str">
        <f aca="false">IF(A485="","",IFERROR(LEFT(TRIM(A485),FIND(" ",TRIM(A485))-1),TRIM(A485)))</f>
        <v/>
      </c>
      <c r="D485" s="9" t="str">
        <f aca="false">IF(A485="","",IFERROR(VLOOKUP(C485,'Genus–family list'!$A$2:$B$400,2,FALSE()),"not in list"))</f>
        <v/>
      </c>
      <c r="E485" s="10" t="str">
        <f aca="false">IF(A485="","",IF(Results!$C$11=0,0,B485/Results!$C$11))</f>
        <v/>
      </c>
      <c r="F485" s="11" t="str">
        <f aca="false">IF(A485="","",B485+SUMIF('Planting plan'!$A$2:$A$201,A485,'Planting plan'!$B$2:$B$201)-SUMIF('Planting plan'!$A$2:$A$201,A485,'Planting plan'!$C$2:$C$201))</f>
        <v/>
      </c>
      <c r="G485" s="10" t="str">
        <f aca="false">IF(A485="","",IF(Results!$D$11=0,0,F485/Results!$D$11))</f>
        <v/>
      </c>
      <c r="H485" s="10" t="str">
        <f aca="false">IF(A485="","",IF(Results!$D$11=0,0,(SUMIF('Current trees'!$C$2:$C$501,C485,'Current trees'!$F$2:$F$501)+SUMIF('Planting plan'!$E$2:$E$201,C485,'Planting plan'!$H$2:$H$201))/Results!$D$11))</f>
        <v/>
      </c>
      <c r="I485" s="10" t="str">
        <f aca="false">IF(OR(A485="",D485="not in list"),"",IF(Results!$D$11=0,0,(SUMIF('Current trees'!$D$2:$D$501,D485,'Current trees'!$F$2:$F$501)+SUMIF('Planting plan'!$F$2:$F$201,D485,'Planting plan'!$H$2:$H$201))/Results!$D$11))</f>
        <v/>
      </c>
      <c r="J485" s="10" t="str">
        <f aca="false">IF(A485="","",IF(Results!$C$11=0,0,SUMIF('Current trees'!$C$2:$C$501,C485,'Current trees'!$B$2:$B$501)/Results!$C$11))</f>
        <v/>
      </c>
      <c r="K485" s="10" t="str">
        <f aca="false">IF(OR(A485="",D485="not in list"),"",IF(Results!$C$11=0,0,SUMIF('Current trees'!$D$2:$D$501,D485,'Current trees'!$B$2:$B$501)/Results!$C$11))</f>
        <v/>
      </c>
      <c r="L485" s="9" t="str">
        <f aca="false">IF(AND(A485="",B485=""),"",IF(A485="","Species name missing: these trees are not counted",IF(A485&lt;&gt;TRIM(A485),"Extra spaces in the species name: remove them",IF(OR(B485="",AND(B485&lt;&gt;"",IFERROR(OR(NOT(ISNUMBER(B485)),B485&lt;0,B485&lt;&gt;INT(B485)),TRUE()))),"Number of trees must be a whole number, 0 or more",IF(D485="not in list","Genus not in 'Genus–family list': add it",IF(COUNTIF($A$2:$A$501,A485)&gt;1,"Species listed more than once: combine the rows",IF(N(F485)&lt;0,"More trees removed than exist: check the planting plan","")))))))</f>
        <v/>
      </c>
    </row>
    <row r="486" customFormat="false" ht="15" hidden="false" customHeight="true" outlineLevel="0" collapsed="false">
      <c r="A486" s="7"/>
      <c r="B486" s="8"/>
      <c r="C486" s="9" t="str">
        <f aca="false">IF(A486="","",IFERROR(LEFT(TRIM(A486),FIND(" ",TRIM(A486))-1),TRIM(A486)))</f>
        <v/>
      </c>
      <c r="D486" s="9" t="str">
        <f aca="false">IF(A486="","",IFERROR(VLOOKUP(C486,'Genus–family list'!$A$2:$B$400,2,FALSE()),"not in list"))</f>
        <v/>
      </c>
      <c r="E486" s="10" t="str">
        <f aca="false">IF(A486="","",IF(Results!$C$11=0,0,B486/Results!$C$11))</f>
        <v/>
      </c>
      <c r="F486" s="11" t="str">
        <f aca="false">IF(A486="","",B486+SUMIF('Planting plan'!$A$2:$A$201,A486,'Planting plan'!$B$2:$B$201)-SUMIF('Planting plan'!$A$2:$A$201,A486,'Planting plan'!$C$2:$C$201))</f>
        <v/>
      </c>
      <c r="G486" s="10" t="str">
        <f aca="false">IF(A486="","",IF(Results!$D$11=0,0,F486/Results!$D$11))</f>
        <v/>
      </c>
      <c r="H486" s="10" t="str">
        <f aca="false">IF(A486="","",IF(Results!$D$11=0,0,(SUMIF('Current trees'!$C$2:$C$501,C486,'Current trees'!$F$2:$F$501)+SUMIF('Planting plan'!$E$2:$E$201,C486,'Planting plan'!$H$2:$H$201))/Results!$D$11))</f>
        <v/>
      </c>
      <c r="I486" s="10" t="str">
        <f aca="false">IF(OR(A486="",D486="not in list"),"",IF(Results!$D$11=0,0,(SUMIF('Current trees'!$D$2:$D$501,D486,'Current trees'!$F$2:$F$501)+SUMIF('Planting plan'!$F$2:$F$201,D486,'Planting plan'!$H$2:$H$201))/Results!$D$11))</f>
        <v/>
      </c>
      <c r="J486" s="10" t="str">
        <f aca="false">IF(A486="","",IF(Results!$C$11=0,0,SUMIF('Current trees'!$C$2:$C$501,C486,'Current trees'!$B$2:$B$501)/Results!$C$11))</f>
        <v/>
      </c>
      <c r="K486" s="10" t="str">
        <f aca="false">IF(OR(A486="",D486="not in list"),"",IF(Results!$C$11=0,0,SUMIF('Current trees'!$D$2:$D$501,D486,'Current trees'!$B$2:$B$501)/Results!$C$11))</f>
        <v/>
      </c>
      <c r="L486" s="9" t="str">
        <f aca="false">IF(AND(A486="",B486=""),"",IF(A486="","Species name missing: these trees are not counted",IF(A486&lt;&gt;TRIM(A486),"Extra spaces in the species name: remove them",IF(OR(B486="",AND(B486&lt;&gt;"",IFERROR(OR(NOT(ISNUMBER(B486)),B486&lt;0,B486&lt;&gt;INT(B486)),TRUE()))),"Number of trees must be a whole number, 0 or more",IF(D486="not in list","Genus not in 'Genus–family list': add it",IF(COUNTIF($A$2:$A$501,A486)&gt;1,"Species listed more than once: combine the rows",IF(N(F486)&lt;0,"More trees removed than exist: check the planting plan","")))))))</f>
        <v/>
      </c>
    </row>
    <row r="487" customFormat="false" ht="15" hidden="false" customHeight="true" outlineLevel="0" collapsed="false">
      <c r="A487" s="7"/>
      <c r="B487" s="8"/>
      <c r="C487" s="9" t="str">
        <f aca="false">IF(A487="","",IFERROR(LEFT(TRIM(A487),FIND(" ",TRIM(A487))-1),TRIM(A487)))</f>
        <v/>
      </c>
      <c r="D487" s="9" t="str">
        <f aca="false">IF(A487="","",IFERROR(VLOOKUP(C487,'Genus–family list'!$A$2:$B$400,2,FALSE()),"not in list"))</f>
        <v/>
      </c>
      <c r="E487" s="10" t="str">
        <f aca="false">IF(A487="","",IF(Results!$C$11=0,0,B487/Results!$C$11))</f>
        <v/>
      </c>
      <c r="F487" s="11" t="str">
        <f aca="false">IF(A487="","",B487+SUMIF('Planting plan'!$A$2:$A$201,A487,'Planting plan'!$B$2:$B$201)-SUMIF('Planting plan'!$A$2:$A$201,A487,'Planting plan'!$C$2:$C$201))</f>
        <v/>
      </c>
      <c r="G487" s="10" t="str">
        <f aca="false">IF(A487="","",IF(Results!$D$11=0,0,F487/Results!$D$11))</f>
        <v/>
      </c>
      <c r="H487" s="10" t="str">
        <f aca="false">IF(A487="","",IF(Results!$D$11=0,0,(SUMIF('Current trees'!$C$2:$C$501,C487,'Current trees'!$F$2:$F$501)+SUMIF('Planting plan'!$E$2:$E$201,C487,'Planting plan'!$H$2:$H$201))/Results!$D$11))</f>
        <v/>
      </c>
      <c r="I487" s="10" t="str">
        <f aca="false">IF(OR(A487="",D487="not in list"),"",IF(Results!$D$11=0,0,(SUMIF('Current trees'!$D$2:$D$501,D487,'Current trees'!$F$2:$F$501)+SUMIF('Planting plan'!$F$2:$F$201,D487,'Planting plan'!$H$2:$H$201))/Results!$D$11))</f>
        <v/>
      </c>
      <c r="J487" s="10" t="str">
        <f aca="false">IF(A487="","",IF(Results!$C$11=0,0,SUMIF('Current trees'!$C$2:$C$501,C487,'Current trees'!$B$2:$B$501)/Results!$C$11))</f>
        <v/>
      </c>
      <c r="K487" s="10" t="str">
        <f aca="false">IF(OR(A487="",D487="not in list"),"",IF(Results!$C$11=0,0,SUMIF('Current trees'!$D$2:$D$501,D487,'Current trees'!$B$2:$B$501)/Results!$C$11))</f>
        <v/>
      </c>
      <c r="L487" s="9" t="str">
        <f aca="false">IF(AND(A487="",B487=""),"",IF(A487="","Species name missing: these trees are not counted",IF(A487&lt;&gt;TRIM(A487),"Extra spaces in the species name: remove them",IF(OR(B487="",AND(B487&lt;&gt;"",IFERROR(OR(NOT(ISNUMBER(B487)),B487&lt;0,B487&lt;&gt;INT(B487)),TRUE()))),"Number of trees must be a whole number, 0 or more",IF(D487="not in list","Genus not in 'Genus–family list': add it",IF(COUNTIF($A$2:$A$501,A487)&gt;1,"Species listed more than once: combine the rows",IF(N(F487)&lt;0,"More trees removed than exist: check the planting plan","")))))))</f>
        <v/>
      </c>
    </row>
    <row r="488" customFormat="false" ht="15" hidden="false" customHeight="true" outlineLevel="0" collapsed="false">
      <c r="A488" s="7"/>
      <c r="B488" s="8"/>
      <c r="C488" s="9" t="str">
        <f aca="false">IF(A488="","",IFERROR(LEFT(TRIM(A488),FIND(" ",TRIM(A488))-1),TRIM(A488)))</f>
        <v/>
      </c>
      <c r="D488" s="9" t="str">
        <f aca="false">IF(A488="","",IFERROR(VLOOKUP(C488,'Genus–family list'!$A$2:$B$400,2,FALSE()),"not in list"))</f>
        <v/>
      </c>
      <c r="E488" s="10" t="str">
        <f aca="false">IF(A488="","",IF(Results!$C$11=0,0,B488/Results!$C$11))</f>
        <v/>
      </c>
      <c r="F488" s="11" t="str">
        <f aca="false">IF(A488="","",B488+SUMIF('Planting plan'!$A$2:$A$201,A488,'Planting plan'!$B$2:$B$201)-SUMIF('Planting plan'!$A$2:$A$201,A488,'Planting plan'!$C$2:$C$201))</f>
        <v/>
      </c>
      <c r="G488" s="10" t="str">
        <f aca="false">IF(A488="","",IF(Results!$D$11=0,0,F488/Results!$D$11))</f>
        <v/>
      </c>
      <c r="H488" s="10" t="str">
        <f aca="false">IF(A488="","",IF(Results!$D$11=0,0,(SUMIF('Current trees'!$C$2:$C$501,C488,'Current trees'!$F$2:$F$501)+SUMIF('Planting plan'!$E$2:$E$201,C488,'Planting plan'!$H$2:$H$201))/Results!$D$11))</f>
        <v/>
      </c>
      <c r="I488" s="10" t="str">
        <f aca="false">IF(OR(A488="",D488="not in list"),"",IF(Results!$D$11=0,0,(SUMIF('Current trees'!$D$2:$D$501,D488,'Current trees'!$F$2:$F$501)+SUMIF('Planting plan'!$F$2:$F$201,D488,'Planting plan'!$H$2:$H$201))/Results!$D$11))</f>
        <v/>
      </c>
      <c r="J488" s="10" t="str">
        <f aca="false">IF(A488="","",IF(Results!$C$11=0,0,SUMIF('Current trees'!$C$2:$C$501,C488,'Current trees'!$B$2:$B$501)/Results!$C$11))</f>
        <v/>
      </c>
      <c r="K488" s="10" t="str">
        <f aca="false">IF(OR(A488="",D488="not in list"),"",IF(Results!$C$11=0,0,SUMIF('Current trees'!$D$2:$D$501,D488,'Current trees'!$B$2:$B$501)/Results!$C$11))</f>
        <v/>
      </c>
      <c r="L488" s="9" t="str">
        <f aca="false">IF(AND(A488="",B488=""),"",IF(A488="","Species name missing: these trees are not counted",IF(A488&lt;&gt;TRIM(A488),"Extra spaces in the species name: remove them",IF(OR(B488="",AND(B488&lt;&gt;"",IFERROR(OR(NOT(ISNUMBER(B488)),B488&lt;0,B488&lt;&gt;INT(B488)),TRUE()))),"Number of trees must be a whole number, 0 or more",IF(D488="not in list","Genus not in 'Genus–family list': add it",IF(COUNTIF($A$2:$A$501,A488)&gt;1,"Species listed more than once: combine the rows",IF(N(F488)&lt;0,"More trees removed than exist: check the planting plan","")))))))</f>
        <v/>
      </c>
    </row>
    <row r="489" customFormat="false" ht="15" hidden="false" customHeight="true" outlineLevel="0" collapsed="false">
      <c r="A489" s="7"/>
      <c r="B489" s="8"/>
      <c r="C489" s="9" t="str">
        <f aca="false">IF(A489="","",IFERROR(LEFT(TRIM(A489),FIND(" ",TRIM(A489))-1),TRIM(A489)))</f>
        <v/>
      </c>
      <c r="D489" s="9" t="str">
        <f aca="false">IF(A489="","",IFERROR(VLOOKUP(C489,'Genus–family list'!$A$2:$B$400,2,FALSE()),"not in list"))</f>
        <v/>
      </c>
      <c r="E489" s="10" t="str">
        <f aca="false">IF(A489="","",IF(Results!$C$11=0,0,B489/Results!$C$11))</f>
        <v/>
      </c>
      <c r="F489" s="11" t="str">
        <f aca="false">IF(A489="","",B489+SUMIF('Planting plan'!$A$2:$A$201,A489,'Planting plan'!$B$2:$B$201)-SUMIF('Planting plan'!$A$2:$A$201,A489,'Planting plan'!$C$2:$C$201))</f>
        <v/>
      </c>
      <c r="G489" s="10" t="str">
        <f aca="false">IF(A489="","",IF(Results!$D$11=0,0,F489/Results!$D$11))</f>
        <v/>
      </c>
      <c r="H489" s="10" t="str">
        <f aca="false">IF(A489="","",IF(Results!$D$11=0,0,(SUMIF('Current trees'!$C$2:$C$501,C489,'Current trees'!$F$2:$F$501)+SUMIF('Planting plan'!$E$2:$E$201,C489,'Planting plan'!$H$2:$H$201))/Results!$D$11))</f>
        <v/>
      </c>
      <c r="I489" s="10" t="str">
        <f aca="false">IF(OR(A489="",D489="not in list"),"",IF(Results!$D$11=0,0,(SUMIF('Current trees'!$D$2:$D$501,D489,'Current trees'!$F$2:$F$501)+SUMIF('Planting plan'!$F$2:$F$201,D489,'Planting plan'!$H$2:$H$201))/Results!$D$11))</f>
        <v/>
      </c>
      <c r="J489" s="10" t="str">
        <f aca="false">IF(A489="","",IF(Results!$C$11=0,0,SUMIF('Current trees'!$C$2:$C$501,C489,'Current trees'!$B$2:$B$501)/Results!$C$11))</f>
        <v/>
      </c>
      <c r="K489" s="10" t="str">
        <f aca="false">IF(OR(A489="",D489="not in list"),"",IF(Results!$C$11=0,0,SUMIF('Current trees'!$D$2:$D$501,D489,'Current trees'!$B$2:$B$501)/Results!$C$11))</f>
        <v/>
      </c>
      <c r="L489" s="9" t="str">
        <f aca="false">IF(AND(A489="",B489=""),"",IF(A489="","Species name missing: these trees are not counted",IF(A489&lt;&gt;TRIM(A489),"Extra spaces in the species name: remove them",IF(OR(B489="",AND(B489&lt;&gt;"",IFERROR(OR(NOT(ISNUMBER(B489)),B489&lt;0,B489&lt;&gt;INT(B489)),TRUE()))),"Number of trees must be a whole number, 0 or more",IF(D489="not in list","Genus not in 'Genus–family list': add it",IF(COUNTIF($A$2:$A$501,A489)&gt;1,"Species listed more than once: combine the rows",IF(N(F489)&lt;0,"More trees removed than exist: check the planting plan","")))))))</f>
        <v/>
      </c>
    </row>
    <row r="490" customFormat="false" ht="15" hidden="false" customHeight="true" outlineLevel="0" collapsed="false">
      <c r="A490" s="7"/>
      <c r="B490" s="8"/>
      <c r="C490" s="9" t="str">
        <f aca="false">IF(A490="","",IFERROR(LEFT(TRIM(A490),FIND(" ",TRIM(A490))-1),TRIM(A490)))</f>
        <v/>
      </c>
      <c r="D490" s="9" t="str">
        <f aca="false">IF(A490="","",IFERROR(VLOOKUP(C490,'Genus–family list'!$A$2:$B$400,2,FALSE()),"not in list"))</f>
        <v/>
      </c>
      <c r="E490" s="10" t="str">
        <f aca="false">IF(A490="","",IF(Results!$C$11=0,0,B490/Results!$C$11))</f>
        <v/>
      </c>
      <c r="F490" s="11" t="str">
        <f aca="false">IF(A490="","",B490+SUMIF('Planting plan'!$A$2:$A$201,A490,'Planting plan'!$B$2:$B$201)-SUMIF('Planting plan'!$A$2:$A$201,A490,'Planting plan'!$C$2:$C$201))</f>
        <v/>
      </c>
      <c r="G490" s="10" t="str">
        <f aca="false">IF(A490="","",IF(Results!$D$11=0,0,F490/Results!$D$11))</f>
        <v/>
      </c>
      <c r="H490" s="10" t="str">
        <f aca="false">IF(A490="","",IF(Results!$D$11=0,0,(SUMIF('Current trees'!$C$2:$C$501,C490,'Current trees'!$F$2:$F$501)+SUMIF('Planting plan'!$E$2:$E$201,C490,'Planting plan'!$H$2:$H$201))/Results!$D$11))</f>
        <v/>
      </c>
      <c r="I490" s="10" t="str">
        <f aca="false">IF(OR(A490="",D490="not in list"),"",IF(Results!$D$11=0,0,(SUMIF('Current trees'!$D$2:$D$501,D490,'Current trees'!$F$2:$F$501)+SUMIF('Planting plan'!$F$2:$F$201,D490,'Planting plan'!$H$2:$H$201))/Results!$D$11))</f>
        <v/>
      </c>
      <c r="J490" s="10" t="str">
        <f aca="false">IF(A490="","",IF(Results!$C$11=0,0,SUMIF('Current trees'!$C$2:$C$501,C490,'Current trees'!$B$2:$B$501)/Results!$C$11))</f>
        <v/>
      </c>
      <c r="K490" s="10" t="str">
        <f aca="false">IF(OR(A490="",D490="not in list"),"",IF(Results!$C$11=0,0,SUMIF('Current trees'!$D$2:$D$501,D490,'Current trees'!$B$2:$B$501)/Results!$C$11))</f>
        <v/>
      </c>
      <c r="L490" s="9" t="str">
        <f aca="false">IF(AND(A490="",B490=""),"",IF(A490="","Species name missing: these trees are not counted",IF(A490&lt;&gt;TRIM(A490),"Extra spaces in the species name: remove them",IF(OR(B490="",AND(B490&lt;&gt;"",IFERROR(OR(NOT(ISNUMBER(B490)),B490&lt;0,B490&lt;&gt;INT(B490)),TRUE()))),"Number of trees must be a whole number, 0 or more",IF(D490="not in list","Genus not in 'Genus–family list': add it",IF(COUNTIF($A$2:$A$501,A490)&gt;1,"Species listed more than once: combine the rows",IF(N(F490)&lt;0,"More trees removed than exist: check the planting plan","")))))))</f>
        <v/>
      </c>
    </row>
    <row r="491" customFormat="false" ht="15" hidden="false" customHeight="true" outlineLevel="0" collapsed="false">
      <c r="A491" s="7"/>
      <c r="B491" s="8"/>
      <c r="C491" s="9" t="str">
        <f aca="false">IF(A491="","",IFERROR(LEFT(TRIM(A491),FIND(" ",TRIM(A491))-1),TRIM(A491)))</f>
        <v/>
      </c>
      <c r="D491" s="9" t="str">
        <f aca="false">IF(A491="","",IFERROR(VLOOKUP(C491,'Genus–family list'!$A$2:$B$400,2,FALSE()),"not in list"))</f>
        <v/>
      </c>
      <c r="E491" s="10" t="str">
        <f aca="false">IF(A491="","",IF(Results!$C$11=0,0,B491/Results!$C$11))</f>
        <v/>
      </c>
      <c r="F491" s="11" t="str">
        <f aca="false">IF(A491="","",B491+SUMIF('Planting plan'!$A$2:$A$201,A491,'Planting plan'!$B$2:$B$201)-SUMIF('Planting plan'!$A$2:$A$201,A491,'Planting plan'!$C$2:$C$201))</f>
        <v/>
      </c>
      <c r="G491" s="10" t="str">
        <f aca="false">IF(A491="","",IF(Results!$D$11=0,0,F491/Results!$D$11))</f>
        <v/>
      </c>
      <c r="H491" s="10" t="str">
        <f aca="false">IF(A491="","",IF(Results!$D$11=0,0,(SUMIF('Current trees'!$C$2:$C$501,C491,'Current trees'!$F$2:$F$501)+SUMIF('Planting plan'!$E$2:$E$201,C491,'Planting plan'!$H$2:$H$201))/Results!$D$11))</f>
        <v/>
      </c>
      <c r="I491" s="10" t="str">
        <f aca="false">IF(OR(A491="",D491="not in list"),"",IF(Results!$D$11=0,0,(SUMIF('Current trees'!$D$2:$D$501,D491,'Current trees'!$F$2:$F$501)+SUMIF('Planting plan'!$F$2:$F$201,D491,'Planting plan'!$H$2:$H$201))/Results!$D$11))</f>
        <v/>
      </c>
      <c r="J491" s="10" t="str">
        <f aca="false">IF(A491="","",IF(Results!$C$11=0,0,SUMIF('Current trees'!$C$2:$C$501,C491,'Current trees'!$B$2:$B$501)/Results!$C$11))</f>
        <v/>
      </c>
      <c r="K491" s="10" t="str">
        <f aca="false">IF(OR(A491="",D491="not in list"),"",IF(Results!$C$11=0,0,SUMIF('Current trees'!$D$2:$D$501,D491,'Current trees'!$B$2:$B$501)/Results!$C$11))</f>
        <v/>
      </c>
      <c r="L491" s="9" t="str">
        <f aca="false">IF(AND(A491="",B491=""),"",IF(A491="","Species name missing: these trees are not counted",IF(A491&lt;&gt;TRIM(A491),"Extra spaces in the species name: remove them",IF(OR(B491="",AND(B491&lt;&gt;"",IFERROR(OR(NOT(ISNUMBER(B491)),B491&lt;0,B491&lt;&gt;INT(B491)),TRUE()))),"Number of trees must be a whole number, 0 or more",IF(D491="not in list","Genus not in 'Genus–family list': add it",IF(COUNTIF($A$2:$A$501,A491)&gt;1,"Species listed more than once: combine the rows",IF(N(F491)&lt;0,"More trees removed than exist: check the planting plan","")))))))</f>
        <v/>
      </c>
    </row>
    <row r="492" customFormat="false" ht="15" hidden="false" customHeight="true" outlineLevel="0" collapsed="false">
      <c r="A492" s="7"/>
      <c r="B492" s="8"/>
      <c r="C492" s="9" t="str">
        <f aca="false">IF(A492="","",IFERROR(LEFT(TRIM(A492),FIND(" ",TRIM(A492))-1),TRIM(A492)))</f>
        <v/>
      </c>
      <c r="D492" s="9" t="str">
        <f aca="false">IF(A492="","",IFERROR(VLOOKUP(C492,'Genus–family list'!$A$2:$B$400,2,FALSE()),"not in list"))</f>
        <v/>
      </c>
      <c r="E492" s="10" t="str">
        <f aca="false">IF(A492="","",IF(Results!$C$11=0,0,B492/Results!$C$11))</f>
        <v/>
      </c>
      <c r="F492" s="11" t="str">
        <f aca="false">IF(A492="","",B492+SUMIF('Planting plan'!$A$2:$A$201,A492,'Planting plan'!$B$2:$B$201)-SUMIF('Planting plan'!$A$2:$A$201,A492,'Planting plan'!$C$2:$C$201))</f>
        <v/>
      </c>
      <c r="G492" s="10" t="str">
        <f aca="false">IF(A492="","",IF(Results!$D$11=0,0,F492/Results!$D$11))</f>
        <v/>
      </c>
      <c r="H492" s="10" t="str">
        <f aca="false">IF(A492="","",IF(Results!$D$11=0,0,(SUMIF('Current trees'!$C$2:$C$501,C492,'Current trees'!$F$2:$F$501)+SUMIF('Planting plan'!$E$2:$E$201,C492,'Planting plan'!$H$2:$H$201))/Results!$D$11))</f>
        <v/>
      </c>
      <c r="I492" s="10" t="str">
        <f aca="false">IF(OR(A492="",D492="not in list"),"",IF(Results!$D$11=0,0,(SUMIF('Current trees'!$D$2:$D$501,D492,'Current trees'!$F$2:$F$501)+SUMIF('Planting plan'!$F$2:$F$201,D492,'Planting plan'!$H$2:$H$201))/Results!$D$11))</f>
        <v/>
      </c>
      <c r="J492" s="10" t="str">
        <f aca="false">IF(A492="","",IF(Results!$C$11=0,0,SUMIF('Current trees'!$C$2:$C$501,C492,'Current trees'!$B$2:$B$501)/Results!$C$11))</f>
        <v/>
      </c>
      <c r="K492" s="10" t="str">
        <f aca="false">IF(OR(A492="",D492="not in list"),"",IF(Results!$C$11=0,0,SUMIF('Current trees'!$D$2:$D$501,D492,'Current trees'!$B$2:$B$501)/Results!$C$11))</f>
        <v/>
      </c>
      <c r="L492" s="9" t="str">
        <f aca="false">IF(AND(A492="",B492=""),"",IF(A492="","Species name missing: these trees are not counted",IF(A492&lt;&gt;TRIM(A492),"Extra spaces in the species name: remove them",IF(OR(B492="",AND(B492&lt;&gt;"",IFERROR(OR(NOT(ISNUMBER(B492)),B492&lt;0,B492&lt;&gt;INT(B492)),TRUE()))),"Number of trees must be a whole number, 0 or more",IF(D492="not in list","Genus not in 'Genus–family list': add it",IF(COUNTIF($A$2:$A$501,A492)&gt;1,"Species listed more than once: combine the rows",IF(N(F492)&lt;0,"More trees removed than exist: check the planting plan","")))))))</f>
        <v/>
      </c>
    </row>
    <row r="493" customFormat="false" ht="15" hidden="false" customHeight="true" outlineLevel="0" collapsed="false">
      <c r="A493" s="7"/>
      <c r="B493" s="8"/>
      <c r="C493" s="9" t="str">
        <f aca="false">IF(A493="","",IFERROR(LEFT(TRIM(A493),FIND(" ",TRIM(A493))-1),TRIM(A493)))</f>
        <v/>
      </c>
      <c r="D493" s="9" t="str">
        <f aca="false">IF(A493="","",IFERROR(VLOOKUP(C493,'Genus–family list'!$A$2:$B$400,2,FALSE()),"not in list"))</f>
        <v/>
      </c>
      <c r="E493" s="10" t="str">
        <f aca="false">IF(A493="","",IF(Results!$C$11=0,0,B493/Results!$C$11))</f>
        <v/>
      </c>
      <c r="F493" s="11" t="str">
        <f aca="false">IF(A493="","",B493+SUMIF('Planting plan'!$A$2:$A$201,A493,'Planting plan'!$B$2:$B$201)-SUMIF('Planting plan'!$A$2:$A$201,A493,'Planting plan'!$C$2:$C$201))</f>
        <v/>
      </c>
      <c r="G493" s="10" t="str">
        <f aca="false">IF(A493="","",IF(Results!$D$11=0,0,F493/Results!$D$11))</f>
        <v/>
      </c>
      <c r="H493" s="10" t="str">
        <f aca="false">IF(A493="","",IF(Results!$D$11=0,0,(SUMIF('Current trees'!$C$2:$C$501,C493,'Current trees'!$F$2:$F$501)+SUMIF('Planting plan'!$E$2:$E$201,C493,'Planting plan'!$H$2:$H$201))/Results!$D$11))</f>
        <v/>
      </c>
      <c r="I493" s="10" t="str">
        <f aca="false">IF(OR(A493="",D493="not in list"),"",IF(Results!$D$11=0,0,(SUMIF('Current trees'!$D$2:$D$501,D493,'Current trees'!$F$2:$F$501)+SUMIF('Planting plan'!$F$2:$F$201,D493,'Planting plan'!$H$2:$H$201))/Results!$D$11))</f>
        <v/>
      </c>
      <c r="J493" s="10" t="str">
        <f aca="false">IF(A493="","",IF(Results!$C$11=0,0,SUMIF('Current trees'!$C$2:$C$501,C493,'Current trees'!$B$2:$B$501)/Results!$C$11))</f>
        <v/>
      </c>
      <c r="K493" s="10" t="str">
        <f aca="false">IF(OR(A493="",D493="not in list"),"",IF(Results!$C$11=0,0,SUMIF('Current trees'!$D$2:$D$501,D493,'Current trees'!$B$2:$B$501)/Results!$C$11))</f>
        <v/>
      </c>
      <c r="L493" s="9" t="str">
        <f aca="false">IF(AND(A493="",B493=""),"",IF(A493="","Species name missing: these trees are not counted",IF(A493&lt;&gt;TRIM(A493),"Extra spaces in the species name: remove them",IF(OR(B493="",AND(B493&lt;&gt;"",IFERROR(OR(NOT(ISNUMBER(B493)),B493&lt;0,B493&lt;&gt;INT(B493)),TRUE()))),"Number of trees must be a whole number, 0 or more",IF(D493="not in list","Genus not in 'Genus–family list': add it",IF(COUNTIF($A$2:$A$501,A493)&gt;1,"Species listed more than once: combine the rows",IF(N(F493)&lt;0,"More trees removed than exist: check the planting plan","")))))))</f>
        <v/>
      </c>
    </row>
    <row r="494" customFormat="false" ht="15" hidden="false" customHeight="true" outlineLevel="0" collapsed="false">
      <c r="A494" s="7"/>
      <c r="B494" s="8"/>
      <c r="C494" s="9" t="str">
        <f aca="false">IF(A494="","",IFERROR(LEFT(TRIM(A494),FIND(" ",TRIM(A494))-1),TRIM(A494)))</f>
        <v/>
      </c>
      <c r="D494" s="9" t="str">
        <f aca="false">IF(A494="","",IFERROR(VLOOKUP(C494,'Genus–family list'!$A$2:$B$400,2,FALSE()),"not in list"))</f>
        <v/>
      </c>
      <c r="E494" s="10" t="str">
        <f aca="false">IF(A494="","",IF(Results!$C$11=0,0,B494/Results!$C$11))</f>
        <v/>
      </c>
      <c r="F494" s="11" t="str">
        <f aca="false">IF(A494="","",B494+SUMIF('Planting plan'!$A$2:$A$201,A494,'Planting plan'!$B$2:$B$201)-SUMIF('Planting plan'!$A$2:$A$201,A494,'Planting plan'!$C$2:$C$201))</f>
        <v/>
      </c>
      <c r="G494" s="10" t="str">
        <f aca="false">IF(A494="","",IF(Results!$D$11=0,0,F494/Results!$D$11))</f>
        <v/>
      </c>
      <c r="H494" s="10" t="str">
        <f aca="false">IF(A494="","",IF(Results!$D$11=0,0,(SUMIF('Current trees'!$C$2:$C$501,C494,'Current trees'!$F$2:$F$501)+SUMIF('Planting plan'!$E$2:$E$201,C494,'Planting plan'!$H$2:$H$201))/Results!$D$11))</f>
        <v/>
      </c>
      <c r="I494" s="10" t="str">
        <f aca="false">IF(OR(A494="",D494="not in list"),"",IF(Results!$D$11=0,0,(SUMIF('Current trees'!$D$2:$D$501,D494,'Current trees'!$F$2:$F$501)+SUMIF('Planting plan'!$F$2:$F$201,D494,'Planting plan'!$H$2:$H$201))/Results!$D$11))</f>
        <v/>
      </c>
      <c r="J494" s="10" t="str">
        <f aca="false">IF(A494="","",IF(Results!$C$11=0,0,SUMIF('Current trees'!$C$2:$C$501,C494,'Current trees'!$B$2:$B$501)/Results!$C$11))</f>
        <v/>
      </c>
      <c r="K494" s="10" t="str">
        <f aca="false">IF(OR(A494="",D494="not in list"),"",IF(Results!$C$11=0,0,SUMIF('Current trees'!$D$2:$D$501,D494,'Current trees'!$B$2:$B$501)/Results!$C$11))</f>
        <v/>
      </c>
      <c r="L494" s="9" t="str">
        <f aca="false">IF(AND(A494="",B494=""),"",IF(A494="","Species name missing: these trees are not counted",IF(A494&lt;&gt;TRIM(A494),"Extra spaces in the species name: remove them",IF(OR(B494="",AND(B494&lt;&gt;"",IFERROR(OR(NOT(ISNUMBER(B494)),B494&lt;0,B494&lt;&gt;INT(B494)),TRUE()))),"Number of trees must be a whole number, 0 or more",IF(D494="not in list","Genus not in 'Genus–family list': add it",IF(COUNTIF($A$2:$A$501,A494)&gt;1,"Species listed more than once: combine the rows",IF(N(F494)&lt;0,"More trees removed than exist: check the planting plan","")))))))</f>
        <v/>
      </c>
    </row>
    <row r="495" customFormat="false" ht="15" hidden="false" customHeight="true" outlineLevel="0" collapsed="false">
      <c r="A495" s="7"/>
      <c r="B495" s="8"/>
      <c r="C495" s="9" t="str">
        <f aca="false">IF(A495="","",IFERROR(LEFT(TRIM(A495),FIND(" ",TRIM(A495))-1),TRIM(A495)))</f>
        <v/>
      </c>
      <c r="D495" s="9" t="str">
        <f aca="false">IF(A495="","",IFERROR(VLOOKUP(C495,'Genus–family list'!$A$2:$B$400,2,FALSE()),"not in list"))</f>
        <v/>
      </c>
      <c r="E495" s="10" t="str">
        <f aca="false">IF(A495="","",IF(Results!$C$11=0,0,B495/Results!$C$11))</f>
        <v/>
      </c>
      <c r="F495" s="11" t="str">
        <f aca="false">IF(A495="","",B495+SUMIF('Planting plan'!$A$2:$A$201,A495,'Planting plan'!$B$2:$B$201)-SUMIF('Planting plan'!$A$2:$A$201,A495,'Planting plan'!$C$2:$C$201))</f>
        <v/>
      </c>
      <c r="G495" s="10" t="str">
        <f aca="false">IF(A495="","",IF(Results!$D$11=0,0,F495/Results!$D$11))</f>
        <v/>
      </c>
      <c r="H495" s="10" t="str">
        <f aca="false">IF(A495="","",IF(Results!$D$11=0,0,(SUMIF('Current trees'!$C$2:$C$501,C495,'Current trees'!$F$2:$F$501)+SUMIF('Planting plan'!$E$2:$E$201,C495,'Planting plan'!$H$2:$H$201))/Results!$D$11))</f>
        <v/>
      </c>
      <c r="I495" s="10" t="str">
        <f aca="false">IF(OR(A495="",D495="not in list"),"",IF(Results!$D$11=0,0,(SUMIF('Current trees'!$D$2:$D$501,D495,'Current trees'!$F$2:$F$501)+SUMIF('Planting plan'!$F$2:$F$201,D495,'Planting plan'!$H$2:$H$201))/Results!$D$11))</f>
        <v/>
      </c>
      <c r="J495" s="10" t="str">
        <f aca="false">IF(A495="","",IF(Results!$C$11=0,0,SUMIF('Current trees'!$C$2:$C$501,C495,'Current trees'!$B$2:$B$501)/Results!$C$11))</f>
        <v/>
      </c>
      <c r="K495" s="10" t="str">
        <f aca="false">IF(OR(A495="",D495="not in list"),"",IF(Results!$C$11=0,0,SUMIF('Current trees'!$D$2:$D$501,D495,'Current trees'!$B$2:$B$501)/Results!$C$11))</f>
        <v/>
      </c>
      <c r="L495" s="9" t="str">
        <f aca="false">IF(AND(A495="",B495=""),"",IF(A495="","Species name missing: these trees are not counted",IF(A495&lt;&gt;TRIM(A495),"Extra spaces in the species name: remove them",IF(OR(B495="",AND(B495&lt;&gt;"",IFERROR(OR(NOT(ISNUMBER(B495)),B495&lt;0,B495&lt;&gt;INT(B495)),TRUE()))),"Number of trees must be a whole number, 0 or more",IF(D495="not in list","Genus not in 'Genus–family list': add it",IF(COUNTIF($A$2:$A$501,A495)&gt;1,"Species listed more than once: combine the rows",IF(N(F495)&lt;0,"More trees removed than exist: check the planting plan","")))))))</f>
        <v/>
      </c>
    </row>
    <row r="496" customFormat="false" ht="15" hidden="false" customHeight="true" outlineLevel="0" collapsed="false">
      <c r="A496" s="7"/>
      <c r="B496" s="8"/>
      <c r="C496" s="9" t="str">
        <f aca="false">IF(A496="","",IFERROR(LEFT(TRIM(A496),FIND(" ",TRIM(A496))-1),TRIM(A496)))</f>
        <v/>
      </c>
      <c r="D496" s="9" t="str">
        <f aca="false">IF(A496="","",IFERROR(VLOOKUP(C496,'Genus–family list'!$A$2:$B$400,2,FALSE()),"not in list"))</f>
        <v/>
      </c>
      <c r="E496" s="10" t="str">
        <f aca="false">IF(A496="","",IF(Results!$C$11=0,0,B496/Results!$C$11))</f>
        <v/>
      </c>
      <c r="F496" s="11" t="str">
        <f aca="false">IF(A496="","",B496+SUMIF('Planting plan'!$A$2:$A$201,A496,'Planting plan'!$B$2:$B$201)-SUMIF('Planting plan'!$A$2:$A$201,A496,'Planting plan'!$C$2:$C$201))</f>
        <v/>
      </c>
      <c r="G496" s="10" t="str">
        <f aca="false">IF(A496="","",IF(Results!$D$11=0,0,F496/Results!$D$11))</f>
        <v/>
      </c>
      <c r="H496" s="10" t="str">
        <f aca="false">IF(A496="","",IF(Results!$D$11=0,0,(SUMIF('Current trees'!$C$2:$C$501,C496,'Current trees'!$F$2:$F$501)+SUMIF('Planting plan'!$E$2:$E$201,C496,'Planting plan'!$H$2:$H$201))/Results!$D$11))</f>
        <v/>
      </c>
      <c r="I496" s="10" t="str">
        <f aca="false">IF(OR(A496="",D496="not in list"),"",IF(Results!$D$11=0,0,(SUMIF('Current trees'!$D$2:$D$501,D496,'Current trees'!$F$2:$F$501)+SUMIF('Planting plan'!$F$2:$F$201,D496,'Planting plan'!$H$2:$H$201))/Results!$D$11))</f>
        <v/>
      </c>
      <c r="J496" s="10" t="str">
        <f aca="false">IF(A496="","",IF(Results!$C$11=0,0,SUMIF('Current trees'!$C$2:$C$501,C496,'Current trees'!$B$2:$B$501)/Results!$C$11))</f>
        <v/>
      </c>
      <c r="K496" s="10" t="str">
        <f aca="false">IF(OR(A496="",D496="not in list"),"",IF(Results!$C$11=0,0,SUMIF('Current trees'!$D$2:$D$501,D496,'Current trees'!$B$2:$B$501)/Results!$C$11))</f>
        <v/>
      </c>
      <c r="L496" s="9" t="str">
        <f aca="false">IF(AND(A496="",B496=""),"",IF(A496="","Species name missing: these trees are not counted",IF(A496&lt;&gt;TRIM(A496),"Extra spaces in the species name: remove them",IF(OR(B496="",AND(B496&lt;&gt;"",IFERROR(OR(NOT(ISNUMBER(B496)),B496&lt;0,B496&lt;&gt;INT(B496)),TRUE()))),"Number of trees must be a whole number, 0 or more",IF(D496="not in list","Genus not in 'Genus–family list': add it",IF(COUNTIF($A$2:$A$501,A496)&gt;1,"Species listed more than once: combine the rows",IF(N(F496)&lt;0,"More trees removed than exist: check the planting plan","")))))))</f>
        <v/>
      </c>
    </row>
    <row r="497" customFormat="false" ht="15" hidden="false" customHeight="true" outlineLevel="0" collapsed="false">
      <c r="A497" s="7"/>
      <c r="B497" s="8"/>
      <c r="C497" s="9" t="str">
        <f aca="false">IF(A497="","",IFERROR(LEFT(TRIM(A497),FIND(" ",TRIM(A497))-1),TRIM(A497)))</f>
        <v/>
      </c>
      <c r="D497" s="9" t="str">
        <f aca="false">IF(A497="","",IFERROR(VLOOKUP(C497,'Genus–family list'!$A$2:$B$400,2,FALSE()),"not in list"))</f>
        <v/>
      </c>
      <c r="E497" s="10" t="str">
        <f aca="false">IF(A497="","",IF(Results!$C$11=0,0,B497/Results!$C$11))</f>
        <v/>
      </c>
      <c r="F497" s="11" t="str">
        <f aca="false">IF(A497="","",B497+SUMIF('Planting plan'!$A$2:$A$201,A497,'Planting plan'!$B$2:$B$201)-SUMIF('Planting plan'!$A$2:$A$201,A497,'Planting plan'!$C$2:$C$201))</f>
        <v/>
      </c>
      <c r="G497" s="10" t="str">
        <f aca="false">IF(A497="","",IF(Results!$D$11=0,0,F497/Results!$D$11))</f>
        <v/>
      </c>
      <c r="H497" s="10" t="str">
        <f aca="false">IF(A497="","",IF(Results!$D$11=0,0,(SUMIF('Current trees'!$C$2:$C$501,C497,'Current trees'!$F$2:$F$501)+SUMIF('Planting plan'!$E$2:$E$201,C497,'Planting plan'!$H$2:$H$201))/Results!$D$11))</f>
        <v/>
      </c>
      <c r="I497" s="10" t="str">
        <f aca="false">IF(OR(A497="",D497="not in list"),"",IF(Results!$D$11=0,0,(SUMIF('Current trees'!$D$2:$D$501,D497,'Current trees'!$F$2:$F$501)+SUMIF('Planting plan'!$F$2:$F$201,D497,'Planting plan'!$H$2:$H$201))/Results!$D$11))</f>
        <v/>
      </c>
      <c r="J497" s="10" t="str">
        <f aca="false">IF(A497="","",IF(Results!$C$11=0,0,SUMIF('Current trees'!$C$2:$C$501,C497,'Current trees'!$B$2:$B$501)/Results!$C$11))</f>
        <v/>
      </c>
      <c r="K497" s="10" t="str">
        <f aca="false">IF(OR(A497="",D497="not in list"),"",IF(Results!$C$11=0,0,SUMIF('Current trees'!$D$2:$D$501,D497,'Current trees'!$B$2:$B$501)/Results!$C$11))</f>
        <v/>
      </c>
      <c r="L497" s="9" t="str">
        <f aca="false">IF(AND(A497="",B497=""),"",IF(A497="","Species name missing: these trees are not counted",IF(A497&lt;&gt;TRIM(A497),"Extra spaces in the species name: remove them",IF(OR(B497="",AND(B497&lt;&gt;"",IFERROR(OR(NOT(ISNUMBER(B497)),B497&lt;0,B497&lt;&gt;INT(B497)),TRUE()))),"Number of trees must be a whole number, 0 or more",IF(D497="not in list","Genus not in 'Genus–family list': add it",IF(COUNTIF($A$2:$A$501,A497)&gt;1,"Species listed more than once: combine the rows",IF(N(F497)&lt;0,"More trees removed than exist: check the planting plan","")))))))</f>
        <v/>
      </c>
    </row>
    <row r="498" customFormat="false" ht="15" hidden="false" customHeight="true" outlineLevel="0" collapsed="false">
      <c r="A498" s="7"/>
      <c r="B498" s="8"/>
      <c r="C498" s="9" t="str">
        <f aca="false">IF(A498="","",IFERROR(LEFT(TRIM(A498),FIND(" ",TRIM(A498))-1),TRIM(A498)))</f>
        <v/>
      </c>
      <c r="D498" s="9" t="str">
        <f aca="false">IF(A498="","",IFERROR(VLOOKUP(C498,'Genus–family list'!$A$2:$B$400,2,FALSE()),"not in list"))</f>
        <v/>
      </c>
      <c r="E498" s="10" t="str">
        <f aca="false">IF(A498="","",IF(Results!$C$11=0,0,B498/Results!$C$11))</f>
        <v/>
      </c>
      <c r="F498" s="11" t="str">
        <f aca="false">IF(A498="","",B498+SUMIF('Planting plan'!$A$2:$A$201,A498,'Planting plan'!$B$2:$B$201)-SUMIF('Planting plan'!$A$2:$A$201,A498,'Planting plan'!$C$2:$C$201))</f>
        <v/>
      </c>
      <c r="G498" s="10" t="str">
        <f aca="false">IF(A498="","",IF(Results!$D$11=0,0,F498/Results!$D$11))</f>
        <v/>
      </c>
      <c r="H498" s="10" t="str">
        <f aca="false">IF(A498="","",IF(Results!$D$11=0,0,(SUMIF('Current trees'!$C$2:$C$501,C498,'Current trees'!$F$2:$F$501)+SUMIF('Planting plan'!$E$2:$E$201,C498,'Planting plan'!$H$2:$H$201))/Results!$D$11))</f>
        <v/>
      </c>
      <c r="I498" s="10" t="str">
        <f aca="false">IF(OR(A498="",D498="not in list"),"",IF(Results!$D$11=0,0,(SUMIF('Current trees'!$D$2:$D$501,D498,'Current trees'!$F$2:$F$501)+SUMIF('Planting plan'!$F$2:$F$201,D498,'Planting plan'!$H$2:$H$201))/Results!$D$11))</f>
        <v/>
      </c>
      <c r="J498" s="10" t="str">
        <f aca="false">IF(A498="","",IF(Results!$C$11=0,0,SUMIF('Current trees'!$C$2:$C$501,C498,'Current trees'!$B$2:$B$501)/Results!$C$11))</f>
        <v/>
      </c>
      <c r="K498" s="10" t="str">
        <f aca="false">IF(OR(A498="",D498="not in list"),"",IF(Results!$C$11=0,0,SUMIF('Current trees'!$D$2:$D$501,D498,'Current trees'!$B$2:$B$501)/Results!$C$11))</f>
        <v/>
      </c>
      <c r="L498" s="9" t="str">
        <f aca="false">IF(AND(A498="",B498=""),"",IF(A498="","Species name missing: these trees are not counted",IF(A498&lt;&gt;TRIM(A498),"Extra spaces in the species name: remove them",IF(OR(B498="",AND(B498&lt;&gt;"",IFERROR(OR(NOT(ISNUMBER(B498)),B498&lt;0,B498&lt;&gt;INT(B498)),TRUE()))),"Number of trees must be a whole number, 0 or more",IF(D498="not in list","Genus not in 'Genus–family list': add it",IF(COUNTIF($A$2:$A$501,A498)&gt;1,"Species listed more than once: combine the rows",IF(N(F498)&lt;0,"More trees removed than exist: check the planting plan","")))))))</f>
        <v/>
      </c>
    </row>
    <row r="499" customFormat="false" ht="15" hidden="false" customHeight="true" outlineLevel="0" collapsed="false">
      <c r="A499" s="7"/>
      <c r="B499" s="8"/>
      <c r="C499" s="9" t="str">
        <f aca="false">IF(A499="","",IFERROR(LEFT(TRIM(A499),FIND(" ",TRIM(A499))-1),TRIM(A499)))</f>
        <v/>
      </c>
      <c r="D499" s="9" t="str">
        <f aca="false">IF(A499="","",IFERROR(VLOOKUP(C499,'Genus–family list'!$A$2:$B$400,2,FALSE()),"not in list"))</f>
        <v/>
      </c>
      <c r="E499" s="10" t="str">
        <f aca="false">IF(A499="","",IF(Results!$C$11=0,0,B499/Results!$C$11))</f>
        <v/>
      </c>
      <c r="F499" s="11" t="str">
        <f aca="false">IF(A499="","",B499+SUMIF('Planting plan'!$A$2:$A$201,A499,'Planting plan'!$B$2:$B$201)-SUMIF('Planting plan'!$A$2:$A$201,A499,'Planting plan'!$C$2:$C$201))</f>
        <v/>
      </c>
      <c r="G499" s="10" t="str">
        <f aca="false">IF(A499="","",IF(Results!$D$11=0,0,F499/Results!$D$11))</f>
        <v/>
      </c>
      <c r="H499" s="10" t="str">
        <f aca="false">IF(A499="","",IF(Results!$D$11=0,0,(SUMIF('Current trees'!$C$2:$C$501,C499,'Current trees'!$F$2:$F$501)+SUMIF('Planting plan'!$E$2:$E$201,C499,'Planting plan'!$H$2:$H$201))/Results!$D$11))</f>
        <v/>
      </c>
      <c r="I499" s="10" t="str">
        <f aca="false">IF(OR(A499="",D499="not in list"),"",IF(Results!$D$11=0,0,(SUMIF('Current trees'!$D$2:$D$501,D499,'Current trees'!$F$2:$F$501)+SUMIF('Planting plan'!$F$2:$F$201,D499,'Planting plan'!$H$2:$H$201))/Results!$D$11))</f>
        <v/>
      </c>
      <c r="J499" s="10" t="str">
        <f aca="false">IF(A499="","",IF(Results!$C$11=0,0,SUMIF('Current trees'!$C$2:$C$501,C499,'Current trees'!$B$2:$B$501)/Results!$C$11))</f>
        <v/>
      </c>
      <c r="K499" s="10" t="str">
        <f aca="false">IF(OR(A499="",D499="not in list"),"",IF(Results!$C$11=0,0,SUMIF('Current trees'!$D$2:$D$501,D499,'Current trees'!$B$2:$B$501)/Results!$C$11))</f>
        <v/>
      </c>
      <c r="L499" s="9" t="str">
        <f aca="false">IF(AND(A499="",B499=""),"",IF(A499="","Species name missing: these trees are not counted",IF(A499&lt;&gt;TRIM(A499),"Extra spaces in the species name: remove them",IF(OR(B499="",AND(B499&lt;&gt;"",IFERROR(OR(NOT(ISNUMBER(B499)),B499&lt;0,B499&lt;&gt;INT(B499)),TRUE()))),"Number of trees must be a whole number, 0 or more",IF(D499="not in list","Genus not in 'Genus–family list': add it",IF(COUNTIF($A$2:$A$501,A499)&gt;1,"Species listed more than once: combine the rows",IF(N(F499)&lt;0,"More trees removed than exist: check the planting plan","")))))))</f>
        <v/>
      </c>
    </row>
    <row r="500" customFormat="false" ht="15" hidden="false" customHeight="true" outlineLevel="0" collapsed="false">
      <c r="A500" s="7"/>
      <c r="B500" s="8"/>
      <c r="C500" s="9" t="str">
        <f aca="false">IF(A500="","",IFERROR(LEFT(TRIM(A500),FIND(" ",TRIM(A500))-1),TRIM(A500)))</f>
        <v/>
      </c>
      <c r="D500" s="9" t="str">
        <f aca="false">IF(A500="","",IFERROR(VLOOKUP(C500,'Genus–family list'!$A$2:$B$400,2,FALSE()),"not in list"))</f>
        <v/>
      </c>
      <c r="E500" s="10" t="str">
        <f aca="false">IF(A500="","",IF(Results!$C$11=0,0,B500/Results!$C$11))</f>
        <v/>
      </c>
      <c r="F500" s="11" t="str">
        <f aca="false">IF(A500="","",B500+SUMIF('Planting plan'!$A$2:$A$201,A500,'Planting plan'!$B$2:$B$201)-SUMIF('Planting plan'!$A$2:$A$201,A500,'Planting plan'!$C$2:$C$201))</f>
        <v/>
      </c>
      <c r="G500" s="10" t="str">
        <f aca="false">IF(A500="","",IF(Results!$D$11=0,0,F500/Results!$D$11))</f>
        <v/>
      </c>
      <c r="H500" s="10" t="str">
        <f aca="false">IF(A500="","",IF(Results!$D$11=0,0,(SUMIF('Current trees'!$C$2:$C$501,C500,'Current trees'!$F$2:$F$501)+SUMIF('Planting plan'!$E$2:$E$201,C500,'Planting plan'!$H$2:$H$201))/Results!$D$11))</f>
        <v/>
      </c>
      <c r="I500" s="10" t="str">
        <f aca="false">IF(OR(A500="",D500="not in list"),"",IF(Results!$D$11=0,0,(SUMIF('Current trees'!$D$2:$D$501,D500,'Current trees'!$F$2:$F$501)+SUMIF('Planting plan'!$F$2:$F$201,D500,'Planting plan'!$H$2:$H$201))/Results!$D$11))</f>
        <v/>
      </c>
      <c r="J500" s="10" t="str">
        <f aca="false">IF(A500="","",IF(Results!$C$11=0,0,SUMIF('Current trees'!$C$2:$C$501,C500,'Current trees'!$B$2:$B$501)/Results!$C$11))</f>
        <v/>
      </c>
      <c r="K500" s="10" t="str">
        <f aca="false">IF(OR(A500="",D500="not in list"),"",IF(Results!$C$11=0,0,SUMIF('Current trees'!$D$2:$D$501,D500,'Current trees'!$B$2:$B$501)/Results!$C$11))</f>
        <v/>
      </c>
      <c r="L500" s="9" t="str">
        <f aca="false">IF(AND(A500="",B500=""),"",IF(A500="","Species name missing: these trees are not counted",IF(A500&lt;&gt;TRIM(A500),"Extra spaces in the species name: remove them",IF(OR(B500="",AND(B500&lt;&gt;"",IFERROR(OR(NOT(ISNUMBER(B500)),B500&lt;0,B500&lt;&gt;INT(B500)),TRUE()))),"Number of trees must be a whole number, 0 or more",IF(D500="not in list","Genus not in 'Genus–family list': add it",IF(COUNTIF($A$2:$A$501,A500)&gt;1,"Species listed more than once: combine the rows",IF(N(F500)&lt;0,"More trees removed than exist: check the planting plan","")))))))</f>
        <v/>
      </c>
    </row>
    <row r="501" customFormat="false" ht="15" hidden="false" customHeight="true" outlineLevel="0" collapsed="false">
      <c r="A501" s="7"/>
      <c r="B501" s="8"/>
      <c r="C501" s="9" t="str">
        <f aca="false">IF(A501="","",IFERROR(LEFT(TRIM(A501),FIND(" ",TRIM(A501))-1),TRIM(A501)))</f>
        <v/>
      </c>
      <c r="D501" s="9" t="str">
        <f aca="false">IF(A501="","",IFERROR(VLOOKUP(C501,'Genus–family list'!$A$2:$B$400,2,FALSE()),"not in list"))</f>
        <v/>
      </c>
      <c r="E501" s="10" t="str">
        <f aca="false">IF(A501="","",IF(Results!$C$11=0,0,B501/Results!$C$11))</f>
        <v/>
      </c>
      <c r="F501" s="11" t="str">
        <f aca="false">IF(A501="","",B501+SUMIF('Planting plan'!$A$2:$A$201,A501,'Planting plan'!$B$2:$B$201)-SUMIF('Planting plan'!$A$2:$A$201,A501,'Planting plan'!$C$2:$C$201))</f>
        <v/>
      </c>
      <c r="G501" s="10" t="str">
        <f aca="false">IF(A501="","",IF(Results!$D$11=0,0,F501/Results!$D$11))</f>
        <v/>
      </c>
      <c r="H501" s="10" t="str">
        <f aca="false">IF(A501="","",IF(Results!$D$11=0,0,(SUMIF('Current trees'!$C$2:$C$501,C501,'Current trees'!$F$2:$F$501)+SUMIF('Planting plan'!$E$2:$E$201,C501,'Planting plan'!$H$2:$H$201))/Results!$D$11))</f>
        <v/>
      </c>
      <c r="I501" s="10" t="str">
        <f aca="false">IF(OR(A501="",D501="not in list"),"",IF(Results!$D$11=0,0,(SUMIF('Current trees'!$D$2:$D$501,D501,'Current trees'!$F$2:$F$501)+SUMIF('Planting plan'!$F$2:$F$201,D501,'Planting plan'!$H$2:$H$201))/Results!$D$11))</f>
        <v/>
      </c>
      <c r="J501" s="10" t="str">
        <f aca="false">IF(A501="","",IF(Results!$C$11=0,0,SUMIF('Current trees'!$C$2:$C$501,C501,'Current trees'!$B$2:$B$501)/Results!$C$11))</f>
        <v/>
      </c>
      <c r="K501" s="10" t="str">
        <f aca="false">IF(OR(A501="",D501="not in list"),"",IF(Results!$C$11=0,0,SUMIF('Current trees'!$D$2:$D$501,D501,'Current trees'!$B$2:$B$501)/Results!$C$11))</f>
        <v/>
      </c>
      <c r="L501" s="9" t="str">
        <f aca="false">IF(AND(A501="",B501=""),"",IF(A501="","Species name missing: these trees are not counted",IF(A501&lt;&gt;TRIM(A501),"Extra spaces in the species name: remove them",IF(OR(B501="",AND(B501&lt;&gt;"",IFERROR(OR(NOT(ISNUMBER(B501)),B501&lt;0,B501&lt;&gt;INT(B501)),TRUE()))),"Number of trees must be a whole number, 0 or more",IF(D501="not in list","Genus not in 'Genus–family list': add it",IF(COUNTIF($A$2:$A$501,A501)&gt;1,"Species listed more than once: combine the rows",IF(N(F501)&lt;0,"More trees removed than exist: check the planting plan","")))))))</f>
        <v/>
      </c>
    </row>
  </sheetData>
  <conditionalFormatting sqref="L2:L501">
    <cfRule type="expression" priority="2" aboveAverage="0" equalAverage="0" bottom="0" percent="0" rank="0" text="" dxfId="0">
      <formula>OR(LEFT(L2,7)="Species",LEFT(L2,6)="Number",LEFT(L2,4)="More",LEFT(L2,5)="Genus",LEFT(L2,5)="Extra")</formula>
    </cfRule>
  </conditionalFormatting>
  <dataValidations count="1">
    <dataValidation allowBlank="false" error="Enter a whole number, 0 or more." errorStyle="stop" errorTitle="Number of trees" operator="between" showDropDown="false" showErrorMessage="true" showInputMessage="false" sqref="B2:B501" type="custom">
      <formula1>OR(B2="",AND(ISNUMBER(B2),B2&gt;=0,B2=INT(B2)))</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20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8"/>
    <col collapsed="false" customWidth="true" hidden="false" outlineLevel="0" max="3" min="2" style="1" width="11"/>
    <col collapsed="false" customWidth="true" hidden="false" outlineLevel="0" max="4" min="4" style="1" width="18"/>
    <col collapsed="false" customWidth="true" hidden="false" outlineLevel="0" max="5" min="5" style="1" width="16"/>
    <col collapsed="false" customWidth="true" hidden="false" outlineLevel="0" max="6" min="6" style="1" width="18"/>
    <col collapsed="false" customWidth="true" hidden="false" outlineLevel="0" max="8" min="7" style="1" width="12"/>
    <col collapsed="false" customWidth="true" hidden="false" outlineLevel="0" max="11" min="9" style="1" width="11"/>
    <col collapsed="false" customWidth="true" hidden="false" outlineLevel="0" max="12" min="12" style="1" width="44"/>
  </cols>
  <sheetData>
    <row r="1" customFormat="false" ht="31.5" hidden="false" customHeight="true" outlineLevel="0" collapsed="false">
      <c r="A1" s="6" t="s">
        <v>18</v>
      </c>
      <c r="B1" s="6" t="s">
        <v>64</v>
      </c>
      <c r="C1" s="6" t="s">
        <v>65</v>
      </c>
      <c r="D1" s="6" t="s">
        <v>66</v>
      </c>
      <c r="E1" s="6" t="s">
        <v>20</v>
      </c>
      <c r="F1" s="6" t="s">
        <v>21</v>
      </c>
      <c r="G1" s="6" t="s">
        <v>67</v>
      </c>
      <c r="H1" s="6" t="s">
        <v>68</v>
      </c>
      <c r="I1" s="6" t="s">
        <v>24</v>
      </c>
      <c r="J1" s="6" t="s">
        <v>25</v>
      </c>
      <c r="K1" s="6" t="s">
        <v>26</v>
      </c>
      <c r="L1" s="6" t="s">
        <v>29</v>
      </c>
    </row>
    <row r="2" customFormat="false" ht="15" hidden="false" customHeight="true" outlineLevel="0" collapsed="false">
      <c r="A2" s="7" t="s">
        <v>30</v>
      </c>
      <c r="B2" s="8" t="n">
        <v>80</v>
      </c>
      <c r="C2" s="8" t="n">
        <v>20</v>
      </c>
      <c r="D2" s="7" t="s">
        <v>69</v>
      </c>
      <c r="E2" s="9" t="str">
        <f aca="false">IF(A2="","",IFERROR(LEFT(TRIM(A2),FIND(" ",TRIM(A2))-1),TRIM(A2)))</f>
        <v>Platanus</v>
      </c>
      <c r="F2" s="9" t="str">
        <f aca="false">IF(A2="","",IFERROR(VLOOKUP(E2,'Genus–family list'!$A$2:$B$400,2,FALSE()),"not in list"))</f>
        <v>Platanaceae</v>
      </c>
      <c r="G2" s="11" t="n">
        <f aca="false">IF(A2="","",SUMIF('Current trees'!$A$2:$A$501,A2,'Current trees'!$B$2:$B$501))</f>
        <v>612</v>
      </c>
      <c r="H2" s="11" t="n">
        <f aca="false">IF(A2="","",IF(COUNTIF('Current trees'!$A$2:$A$501,A2)&gt;0,0,N(B2)-N(C2)))</f>
        <v>0</v>
      </c>
      <c r="I2" s="10" t="n">
        <f aca="false">IF(A2="","",IF(Results!$D$11=0,0,(G2+N(B2)-N(C2))/Results!$D$11))</f>
        <v>0.131764705882353</v>
      </c>
      <c r="J2" s="10" t="n">
        <f aca="false">IF(A2="","",IF(Results!$D$11=0,0,(SUMIF('Current trees'!$C$2:$C$501,E2,'Current trees'!$F$2:$F$501)+SUMIF('Planting plan'!$E$2:$E$201,E2,'Planting plan'!$H$2:$H$201))/Results!$D$11))</f>
        <v>0.131764705882353</v>
      </c>
      <c r="K2" s="10" t="n">
        <f aca="false">IF(OR(A2="",F2="not in list"),"",IF(Results!$D$11=0,0,(SUMIF('Current trees'!$D$2:$D$501,F2,'Current trees'!$F$2:$F$501)+SUMIF('Planting plan'!$F$2:$F$201,F2,'Planting plan'!$H$2:$H$201))/Results!$D$11))</f>
        <v>0.131764705882353</v>
      </c>
      <c r="L2" s="9" t="str">
        <f aca="false">IF(AND(A2="",B2="",C2=""),"",IF(A2="","Species name missing: these trees are not counted",IF(A2&lt;&gt;TRIM(A2),"Extra spaces in the species name: remove them",IF(OR(AND(B2&lt;&gt;"",IFERROR(OR(NOT(ISNUMBER(B2)),B2&lt;0,B2&lt;&gt;INT(B2)),TRUE())),AND(C2&lt;&gt;"",IFERROR(OR(NOT(ISNUMBER(C2)),C2&lt;0,C2&lt;&gt;INT(C2)),TRUE()))),"Number of trees must be a whole number, 0 or more",IF(N(C2)&gt;N(G2)+N(B2),"More trees removed than exist: check",IF(F2="not in list","Genus not in 'Genus–family list': add it",IF(COUNTIF($A$2:$A$201,A2)&gt;1,"Species listed more than once: combine the rows",IF(N(B2)=0,IF(N(C2)&gt;0,"Removal only: shares updated",""),IF(D2="Major host","Major host of a regulated pest: reconsider",IF(I2&gt;Results!$C$5,"Species above its limit after planting",IF(J2&gt;Results!$C$6,"Genus above its limit after planting",IF(K2&gt;Results!$C$7,"Family above its limit after planting",IF(D2="Host","Host of a regulated pest: check which pest",IF(OR(I2&gt;Results!$D$5,J2&gt;Results!$D$6,K2&gt;Results!$D$7),"Within 10–20–30, above a Melbourne target",IF(OR(D2="",D2="Not checked"),"OK for diversity; pest–host class not checked yet","OK")))))))))))))))</f>
        <v>Major host of a regulated pest: reconsider</v>
      </c>
    </row>
    <row r="3" customFormat="false" ht="15" hidden="false" customHeight="true" outlineLevel="0" collapsed="false">
      <c r="A3" s="7" t="s">
        <v>34</v>
      </c>
      <c r="B3" s="8" t="n">
        <v>40</v>
      </c>
      <c r="C3" s="8" t="n">
        <v>0</v>
      </c>
      <c r="D3" s="7" t="s">
        <v>70</v>
      </c>
      <c r="E3" s="9" t="str">
        <f aca="false">IF(A3="","",IFERROR(LEFT(TRIM(A3),FIND(" ",TRIM(A3))-1),TRIM(A3)))</f>
        <v>Acer</v>
      </c>
      <c r="F3" s="9" t="str">
        <f aca="false">IF(A3="","",IFERROR(VLOOKUP(E3,'Genus–family list'!$A$2:$B$400,2,FALSE()),"not in list"))</f>
        <v>Sapindaceae</v>
      </c>
      <c r="G3" s="11" t="n">
        <f aca="false">IF(A3="","",SUMIF('Current trees'!$A$2:$A$501,A3,'Current trees'!$B$2:$B$501))</f>
        <v>410</v>
      </c>
      <c r="H3" s="11" t="n">
        <f aca="false">IF(A3="","",IF(COUNTIF('Current trees'!$A$2:$A$501,A3)&gt;0,0,N(B3)-N(C3)))</f>
        <v>0</v>
      </c>
      <c r="I3" s="10" t="n">
        <f aca="false">IF(A3="","",IF(Results!$D$11=0,0,(G3+N(B3)-N(C3))/Results!$D$11))</f>
        <v>0.0882352941176471</v>
      </c>
      <c r="J3" s="10" t="n">
        <f aca="false">IF(A3="","",IF(Results!$D$11=0,0,(SUMIF('Current trees'!$C$2:$C$501,E3,'Current trees'!$F$2:$F$501)+SUMIF('Planting plan'!$E$2:$E$201,E3,'Planting plan'!$H$2:$H$201))/Results!$D$11))</f>
        <v>0.179019607843137</v>
      </c>
      <c r="K3" s="10" t="n">
        <f aca="false">IF(OR(A3="",F3="not in list"),"",IF(Results!$D$11=0,0,(SUMIF('Current trees'!$D$2:$D$501,F3,'Current trees'!$F$2:$F$501)+SUMIF('Planting plan'!$F$2:$F$201,F3,'Planting plan'!$H$2:$H$201))/Results!$D$11))</f>
        <v>0.234117647058824</v>
      </c>
      <c r="L3" s="9" t="str">
        <f aca="false">IF(AND(A3="",B3="",C3=""),"",IF(A3="","Species name missing: these trees are not counted",IF(A3&lt;&gt;TRIM(A3),"Extra spaces in the species name: remove them",IF(OR(AND(B3&lt;&gt;"",IFERROR(OR(NOT(ISNUMBER(B3)),B3&lt;0,B3&lt;&gt;INT(B3)),TRUE())),AND(C3&lt;&gt;"",IFERROR(OR(NOT(ISNUMBER(C3)),C3&lt;0,C3&lt;&gt;INT(C3)),TRUE()))),"Number of trees must be a whole number, 0 or more",IF(N(C3)&gt;N(G3)+N(B3),"More trees removed than exist: check",IF(F3="not in list","Genus not in 'Genus–family list': add it",IF(COUNTIF($A$2:$A$201,A3)&gt;1,"Species listed more than once: combine the rows",IF(N(B3)=0,IF(N(C3)&gt;0,"Removal only: shares updated",""),IF(D3="Major host","Major host of a regulated pest: reconsider",IF(I3&gt;Results!$C$5,"Species above its limit after planting",IF(J3&gt;Results!$C$6,"Genus above its limit after planting",IF(K3&gt;Results!$C$7,"Family above its limit after planting",IF(D3="Host","Host of a regulated pest: check which pest",IF(OR(I3&gt;Results!$D$5,J3&gt;Results!$D$6,K3&gt;Results!$D$7),"Within 10–20–30, above a Melbourne target",IF(OR(D3="",D3="Not checked"),"OK for diversity; pest–host class not checked yet","OK")))))))))))))))</f>
        <v>Within 10–20–30, above a Melbourne target</v>
      </c>
    </row>
    <row r="4" customFormat="false" ht="15" hidden="false" customHeight="true" outlineLevel="0" collapsed="false">
      <c r="A4" s="7" t="s">
        <v>31</v>
      </c>
      <c r="B4" s="8" t="n">
        <v>30</v>
      </c>
      <c r="C4" s="8" t="n">
        <v>0</v>
      </c>
      <c r="D4" s="7" t="s">
        <v>70</v>
      </c>
      <c r="E4" s="9" t="str">
        <f aca="false">IF(A4="","",IFERROR(LEFT(TRIM(A4),FIND(" ",TRIM(A4))-1),TRIM(A4)))</f>
        <v>Tilia</v>
      </c>
      <c r="F4" s="9" t="str">
        <f aca="false">IF(A4="","",IFERROR(VLOOKUP(E4,'Genus–family list'!$A$2:$B$400,2,FALSE()),"not in list"))</f>
        <v>Malvaceae</v>
      </c>
      <c r="G4" s="11" t="n">
        <f aca="false">IF(A4="","",SUMIF('Current trees'!$A$2:$A$501,A4,'Current trees'!$B$2:$B$501))</f>
        <v>455</v>
      </c>
      <c r="H4" s="11" t="n">
        <f aca="false">IF(A4="","",IF(COUNTIF('Current trees'!$A$2:$A$501,A4)&gt;0,0,N(B4)-N(C4)))</f>
        <v>0</v>
      </c>
      <c r="I4" s="10" t="n">
        <f aca="false">IF(A4="","",IF(Results!$D$11=0,0,(G4+N(B4)-N(C4))/Results!$D$11))</f>
        <v>0.0950980392156863</v>
      </c>
      <c r="J4" s="10" t="n">
        <f aca="false">IF(A4="","",IF(Results!$D$11=0,0,(SUMIF('Current trees'!$C$2:$C$501,E4,'Current trees'!$F$2:$F$501)+SUMIF('Planting plan'!$E$2:$E$201,E4,'Planting plan'!$H$2:$H$201))/Results!$D$11))</f>
        <v>0.13921568627451</v>
      </c>
      <c r="K4" s="10" t="n">
        <f aca="false">IF(OR(A4="",F4="not in list"),"",IF(Results!$D$11=0,0,(SUMIF('Current trees'!$D$2:$D$501,F4,'Current trees'!$F$2:$F$501)+SUMIF('Planting plan'!$F$2:$F$201,F4,'Planting plan'!$H$2:$H$201))/Results!$D$11))</f>
        <v>0.13921568627451</v>
      </c>
      <c r="L4" s="9" t="str">
        <f aca="false">IF(AND(A4="",B4="",C4=""),"",IF(A4="","Species name missing: these trees are not counted",IF(A4&lt;&gt;TRIM(A4),"Extra spaces in the species name: remove them",IF(OR(AND(B4&lt;&gt;"",IFERROR(OR(NOT(ISNUMBER(B4)),B4&lt;0,B4&lt;&gt;INT(B4)),TRUE())),AND(C4&lt;&gt;"",IFERROR(OR(NOT(ISNUMBER(C4)),C4&lt;0,C4&lt;&gt;INT(C4)),TRUE()))),"Number of trees must be a whole number, 0 or more",IF(N(C4)&gt;N(G4)+N(B4),"More trees removed than exist: check",IF(F4="not in list","Genus not in 'Genus–family list': add it",IF(COUNTIF($A$2:$A$201,A4)&gt;1,"Species listed more than once: combine the rows",IF(N(B4)=0,IF(N(C4)&gt;0,"Removal only: shares updated",""),IF(D4="Major host","Major host of a regulated pest: reconsider",IF(I4&gt;Results!$C$5,"Species above its limit after planting",IF(J4&gt;Results!$C$6,"Genus above its limit after planting",IF(K4&gt;Results!$C$7,"Family above its limit after planting",IF(D4="Host","Host of a regulated pest: check which pest",IF(OR(I4&gt;Results!$D$5,J4&gt;Results!$D$6,K4&gt;Results!$D$7),"Within 10–20–30, above a Melbourne target",IF(OR(D4="",D4="Not checked"),"OK for diversity; pest–host class not checked yet","OK")))))))))))))))</f>
        <v>Within 10–20–30, above a Melbourne target</v>
      </c>
    </row>
    <row r="5" customFormat="false" ht="15" hidden="false" customHeight="true" outlineLevel="0" collapsed="false">
      <c r="A5" s="7" t="s">
        <v>71</v>
      </c>
      <c r="B5" s="8" t="n">
        <v>40</v>
      </c>
      <c r="C5" s="8" t="n">
        <v>0</v>
      </c>
      <c r="D5" s="7" t="s">
        <v>70</v>
      </c>
      <c r="E5" s="9" t="str">
        <f aca="false">IF(A5="","",IFERROR(LEFT(TRIM(A5),FIND(" ",TRIM(A5))-1),TRIM(A5)))</f>
        <v>Ostrya</v>
      </c>
      <c r="F5" s="9" t="str">
        <f aca="false">IF(A5="","",IFERROR(VLOOKUP(E5,'Genus–family list'!$A$2:$B$400,2,FALSE()),"not in list"))</f>
        <v>Betulaceae</v>
      </c>
      <c r="G5" s="11" t="n">
        <f aca="false">IF(A5="","",SUMIF('Current trees'!$A$2:$A$501,A5,'Current trees'!$B$2:$B$501))</f>
        <v>0</v>
      </c>
      <c r="H5" s="11" t="n">
        <f aca="false">IF(A5="","",IF(COUNTIF('Current trees'!$A$2:$A$501,A5)&gt;0,0,N(B5)-N(C5)))</f>
        <v>40</v>
      </c>
      <c r="I5" s="10" t="n">
        <f aca="false">IF(A5="","",IF(Results!$D$11=0,0,(G5+N(B5)-N(C5))/Results!$D$11))</f>
        <v>0.00784313725490196</v>
      </c>
      <c r="J5" s="10" t="n">
        <f aca="false">IF(A5="","",IF(Results!$D$11=0,0,(SUMIF('Current trees'!$C$2:$C$501,E5,'Current trees'!$F$2:$F$501)+SUMIF('Planting plan'!$E$2:$E$201,E5,'Planting plan'!$H$2:$H$201))/Results!$D$11))</f>
        <v>0.00784313725490196</v>
      </c>
      <c r="K5" s="10" t="n">
        <f aca="false">IF(OR(A5="",F5="not in list"),"",IF(Results!$D$11=0,0,(SUMIF('Current trees'!$D$2:$D$501,F5,'Current trees'!$F$2:$F$501)+SUMIF('Planting plan'!$F$2:$F$201,F5,'Planting plan'!$H$2:$H$201))/Results!$D$11))</f>
        <v>0.0549019607843137</v>
      </c>
      <c r="L5" s="9" t="str">
        <f aca="false">IF(AND(A5="",B5="",C5=""),"",IF(A5="","Species name missing: these trees are not counted",IF(A5&lt;&gt;TRIM(A5),"Extra spaces in the species name: remove them",IF(OR(AND(B5&lt;&gt;"",IFERROR(OR(NOT(ISNUMBER(B5)),B5&lt;0,B5&lt;&gt;INT(B5)),TRUE())),AND(C5&lt;&gt;"",IFERROR(OR(NOT(ISNUMBER(C5)),C5&lt;0,C5&lt;&gt;INT(C5)),TRUE()))),"Number of trees must be a whole number, 0 or more",IF(N(C5)&gt;N(G5)+N(B5),"More trees removed than exist: check",IF(F5="not in list","Genus not in 'Genus–family list': add it",IF(COUNTIF($A$2:$A$201,A5)&gt;1,"Species listed more than once: combine the rows",IF(N(B5)=0,IF(N(C5)&gt;0,"Removal only: shares updated",""),IF(D5="Major host","Major host of a regulated pest: reconsider",IF(I5&gt;Results!$C$5,"Species above its limit after planting",IF(J5&gt;Results!$C$6,"Genus above its limit after planting",IF(K5&gt;Results!$C$7,"Family above its limit after planting",IF(D5="Host","Host of a regulated pest: check which pest",IF(OR(I5&gt;Results!$D$5,J5&gt;Results!$D$6,K5&gt;Results!$D$7),"Within 10–20–30, above a Melbourne target",IF(OR(D5="",D5="Not checked"),"OK for diversity; pest–host class not checked yet","OK")))))))))))))))</f>
        <v>OK for diversity; pest–host class not checked yet</v>
      </c>
    </row>
    <row r="6" customFormat="false" ht="15" hidden="false" customHeight="true" outlineLevel="0" collapsed="false">
      <c r="A6" s="7" t="s">
        <v>72</v>
      </c>
      <c r="B6" s="8" t="n">
        <v>40</v>
      </c>
      <c r="C6" s="8" t="n">
        <v>0</v>
      </c>
      <c r="D6" s="7" t="s">
        <v>70</v>
      </c>
      <c r="E6" s="9" t="str">
        <f aca="false">IF(A6="","",IFERROR(LEFT(TRIM(A6),FIND(" ",TRIM(A6))-1),TRIM(A6)))</f>
        <v>Styphnolobium</v>
      </c>
      <c r="F6" s="9" t="str">
        <f aca="false">IF(A6="","",IFERROR(VLOOKUP(E6,'Genus–family list'!$A$2:$B$400,2,FALSE()),"not in list"))</f>
        <v>Fabaceae</v>
      </c>
      <c r="G6" s="11" t="n">
        <f aca="false">IF(A6="","",SUMIF('Current trees'!$A$2:$A$501,A6,'Current trees'!$B$2:$B$501))</f>
        <v>0</v>
      </c>
      <c r="H6" s="11" t="n">
        <f aca="false">IF(A6="","",IF(COUNTIF('Current trees'!$A$2:$A$501,A6)&gt;0,0,N(B6)-N(C6)))</f>
        <v>40</v>
      </c>
      <c r="I6" s="10" t="n">
        <f aca="false">IF(A6="","",IF(Results!$D$11=0,0,(G6+N(B6)-N(C6))/Results!$D$11))</f>
        <v>0.00784313725490196</v>
      </c>
      <c r="J6" s="10" t="n">
        <f aca="false">IF(A6="","",IF(Results!$D$11=0,0,(SUMIF('Current trees'!$C$2:$C$501,E6,'Current trees'!$F$2:$F$501)+SUMIF('Planting plan'!$E$2:$E$201,E6,'Planting plan'!$H$2:$H$201))/Results!$D$11))</f>
        <v>0.00784313725490196</v>
      </c>
      <c r="K6" s="10" t="n">
        <f aca="false">IF(OR(A6="",F6="not in list"),"",IF(Results!$D$11=0,0,(SUMIF('Current trees'!$D$2:$D$501,F6,'Current trees'!$F$2:$F$501)+SUMIF('Planting plan'!$F$2:$F$201,F6,'Planting plan'!$H$2:$H$201))/Results!$D$11))</f>
        <v>0.0643137254901961</v>
      </c>
      <c r="L6" s="9" t="str">
        <f aca="false">IF(AND(A6="",B6="",C6=""),"",IF(A6="","Species name missing: these trees are not counted",IF(A6&lt;&gt;TRIM(A6),"Extra spaces in the species name: remove them",IF(OR(AND(B6&lt;&gt;"",IFERROR(OR(NOT(ISNUMBER(B6)),B6&lt;0,B6&lt;&gt;INT(B6)),TRUE())),AND(C6&lt;&gt;"",IFERROR(OR(NOT(ISNUMBER(C6)),C6&lt;0,C6&lt;&gt;INT(C6)),TRUE()))),"Number of trees must be a whole number, 0 or more",IF(N(C6)&gt;N(G6)+N(B6),"More trees removed than exist: check",IF(F6="not in list","Genus not in 'Genus–family list': add it",IF(COUNTIF($A$2:$A$201,A6)&gt;1,"Species listed more than once: combine the rows",IF(N(B6)=0,IF(N(C6)&gt;0,"Removal only: shares updated",""),IF(D6="Major host","Major host of a regulated pest: reconsider",IF(I6&gt;Results!$C$5,"Species above its limit after planting",IF(J6&gt;Results!$C$6,"Genus above its limit after planting",IF(K6&gt;Results!$C$7,"Family above its limit after planting",IF(D6="Host","Host of a regulated pest: check which pest",IF(OR(I6&gt;Results!$D$5,J6&gt;Results!$D$6,K6&gt;Results!$D$7),"Within 10–20–30, above a Melbourne target",IF(OR(D6="",D6="Not checked"),"OK for diversity; pest–host class not checked yet","OK")))))))))))))))</f>
        <v>OK for diversity; pest–host class not checked yet</v>
      </c>
    </row>
    <row r="7" customFormat="false" ht="15" hidden="false" customHeight="true" outlineLevel="0" collapsed="false">
      <c r="A7" s="7" t="s">
        <v>73</v>
      </c>
      <c r="B7" s="8" t="n">
        <v>30</v>
      </c>
      <c r="C7" s="8" t="n">
        <v>0</v>
      </c>
      <c r="D7" s="7" t="s">
        <v>70</v>
      </c>
      <c r="E7" s="9" t="str">
        <f aca="false">IF(A7="","",IFERROR(LEFT(TRIM(A7),FIND(" ",TRIM(A7))-1),TRIM(A7)))</f>
        <v>Liquidambar</v>
      </c>
      <c r="F7" s="9" t="str">
        <f aca="false">IF(A7="","",IFERROR(VLOOKUP(E7,'Genus–family list'!$A$2:$B$400,2,FALSE()),"not in list"))</f>
        <v>Altingiaceae</v>
      </c>
      <c r="G7" s="11" t="n">
        <f aca="false">IF(A7="","",SUMIF('Current trees'!$A$2:$A$501,A7,'Current trees'!$B$2:$B$501))</f>
        <v>0</v>
      </c>
      <c r="H7" s="11" t="n">
        <f aca="false">IF(A7="","",IF(COUNTIF('Current trees'!$A$2:$A$501,A7)&gt;0,0,N(B7)-N(C7)))</f>
        <v>30</v>
      </c>
      <c r="I7" s="10" t="n">
        <f aca="false">IF(A7="","",IF(Results!$D$11=0,0,(G7+N(B7)-N(C7))/Results!$D$11))</f>
        <v>0.00588235294117647</v>
      </c>
      <c r="J7" s="10" t="n">
        <f aca="false">IF(A7="","",IF(Results!$D$11=0,0,(SUMIF('Current trees'!$C$2:$C$501,E7,'Current trees'!$F$2:$F$501)+SUMIF('Planting plan'!$E$2:$E$201,E7,'Planting plan'!$H$2:$H$201))/Results!$D$11))</f>
        <v>0.00588235294117647</v>
      </c>
      <c r="K7" s="10" t="n">
        <f aca="false">IF(OR(A7="",F7="not in list"),"",IF(Results!$D$11=0,0,(SUMIF('Current trees'!$D$2:$D$501,F7,'Current trees'!$F$2:$F$501)+SUMIF('Planting plan'!$F$2:$F$201,F7,'Planting plan'!$H$2:$H$201))/Results!$D$11))</f>
        <v>0.00588235294117647</v>
      </c>
      <c r="L7" s="9" t="str">
        <f aca="false">IF(AND(A7="",B7="",C7=""),"",IF(A7="","Species name missing: these trees are not counted",IF(A7&lt;&gt;TRIM(A7),"Extra spaces in the species name: remove them",IF(OR(AND(B7&lt;&gt;"",IFERROR(OR(NOT(ISNUMBER(B7)),B7&lt;0,B7&lt;&gt;INT(B7)),TRUE())),AND(C7&lt;&gt;"",IFERROR(OR(NOT(ISNUMBER(C7)),C7&lt;0,C7&lt;&gt;INT(C7)),TRUE()))),"Number of trees must be a whole number, 0 or more",IF(N(C7)&gt;N(G7)+N(B7),"More trees removed than exist: check",IF(F7="not in list","Genus not in 'Genus–family list': add it",IF(COUNTIF($A$2:$A$201,A7)&gt;1,"Species listed more than once: combine the rows",IF(N(B7)=0,IF(N(C7)&gt;0,"Removal only: shares updated",""),IF(D7="Major host","Major host of a regulated pest: reconsider",IF(I7&gt;Results!$C$5,"Species above its limit after planting",IF(J7&gt;Results!$C$6,"Genus above its limit after planting",IF(K7&gt;Results!$C$7,"Family above its limit after planting",IF(D7="Host","Host of a regulated pest: check which pest",IF(OR(I7&gt;Results!$D$5,J7&gt;Results!$D$6,K7&gt;Results!$D$7),"Within 10–20–30, above a Melbourne target",IF(OR(D7="",D7="Not checked"),"OK for diversity; pest–host class not checked yet","OK")))))))))))))))</f>
        <v>OK for diversity; pest–host class not checked yet</v>
      </c>
    </row>
    <row r="8" customFormat="false" ht="15" hidden="false" customHeight="true" outlineLevel="0" collapsed="false">
      <c r="A8" s="7" t="s">
        <v>74</v>
      </c>
      <c r="B8" s="8" t="n">
        <v>40</v>
      </c>
      <c r="C8" s="8" t="n">
        <v>0</v>
      </c>
      <c r="D8" s="7" t="s">
        <v>70</v>
      </c>
      <c r="E8" s="9" t="str">
        <f aca="false">IF(A8="","",IFERROR(LEFT(TRIM(A8),FIND(" ",TRIM(A8))-1),TRIM(A8)))</f>
        <v>Quercus</v>
      </c>
      <c r="F8" s="9" t="str">
        <f aca="false">IF(A8="","",IFERROR(VLOOKUP(E8,'Genus–family list'!$A$2:$B$400,2,FALSE()),"not in list"))</f>
        <v>Fagaceae</v>
      </c>
      <c r="G8" s="11" t="n">
        <f aca="false">IF(A8="","",SUMIF('Current trees'!$A$2:$A$501,A8,'Current trees'!$B$2:$B$501))</f>
        <v>0</v>
      </c>
      <c r="H8" s="11" t="n">
        <f aca="false">IF(A8="","",IF(COUNTIF('Current trees'!$A$2:$A$501,A8)&gt;0,0,N(B8)-N(C8)))</f>
        <v>40</v>
      </c>
      <c r="I8" s="10" t="n">
        <f aca="false">IF(A8="","",IF(Results!$D$11=0,0,(G8+N(B8)-N(C8))/Results!$D$11))</f>
        <v>0.00784313725490196</v>
      </c>
      <c r="J8" s="10" t="n">
        <f aca="false">IF(A8="","",IF(Results!$D$11=0,0,(SUMIF('Current trees'!$C$2:$C$501,E8,'Current trees'!$F$2:$F$501)+SUMIF('Planting plan'!$E$2:$E$201,E8,'Planting plan'!$H$2:$H$201))/Results!$D$11))</f>
        <v>0.0498039215686275</v>
      </c>
      <c r="K8" s="10" t="n">
        <f aca="false">IF(OR(A8="",F8="not in list"),"",IF(Results!$D$11=0,0,(SUMIF('Current trees'!$D$2:$D$501,F8,'Current trees'!$F$2:$F$501)+SUMIF('Planting plan'!$F$2:$F$201,F8,'Planting plan'!$H$2:$H$201))/Results!$D$11))</f>
        <v>0.0498039215686275</v>
      </c>
      <c r="L8" s="9" t="str">
        <f aca="false">IF(AND(A8="",B8="",C8=""),"",IF(A8="","Species name missing: these trees are not counted",IF(A8&lt;&gt;TRIM(A8),"Extra spaces in the species name: remove them",IF(OR(AND(B8&lt;&gt;"",IFERROR(OR(NOT(ISNUMBER(B8)),B8&lt;0,B8&lt;&gt;INT(B8)),TRUE())),AND(C8&lt;&gt;"",IFERROR(OR(NOT(ISNUMBER(C8)),C8&lt;0,C8&lt;&gt;INT(C8)),TRUE()))),"Number of trees must be a whole number, 0 or more",IF(N(C8)&gt;N(G8)+N(B8),"More trees removed than exist: check",IF(F8="not in list","Genus not in 'Genus–family list': add it",IF(COUNTIF($A$2:$A$201,A8)&gt;1,"Species listed more than once: combine the rows",IF(N(B8)=0,IF(N(C8)&gt;0,"Removal only: shares updated",""),IF(D8="Major host","Major host of a regulated pest: reconsider",IF(I8&gt;Results!$C$5,"Species above its limit after planting",IF(J8&gt;Results!$C$6,"Genus above its limit after planting",IF(K8&gt;Results!$C$7,"Family above its limit after planting",IF(D8="Host","Host of a regulated pest: check which pest",IF(OR(I8&gt;Results!$D$5,J8&gt;Results!$D$6,K8&gt;Results!$D$7),"Within 10–20–30, above a Melbourne target",IF(OR(D8="",D8="Not checked"),"OK for diversity; pest–host class not checked yet","OK")))))))))))))))</f>
        <v>OK for diversity; pest–host class not checked yet</v>
      </c>
    </row>
    <row r="9" customFormat="false" ht="15" hidden="false" customHeight="true" outlineLevel="0" collapsed="false">
      <c r="A9" s="7"/>
      <c r="B9" s="8"/>
      <c r="C9" s="8"/>
      <c r="D9" s="7"/>
      <c r="E9" s="9" t="str">
        <f aca="false">IF(A9="","",IFERROR(LEFT(TRIM(A9),FIND(" ",TRIM(A9))-1),TRIM(A9)))</f>
        <v/>
      </c>
      <c r="F9" s="9" t="str">
        <f aca="false">IF(A9="","",IFERROR(VLOOKUP(E9,'Genus–family list'!$A$2:$B$400,2,FALSE()),"not in list"))</f>
        <v/>
      </c>
      <c r="G9" s="11" t="str">
        <f aca="false">IF(A9="","",SUMIF('Current trees'!$A$2:$A$501,A9,'Current trees'!$B$2:$B$501))</f>
        <v/>
      </c>
      <c r="H9" s="11" t="str">
        <f aca="false">IF(A9="","",IF(COUNTIF('Current trees'!$A$2:$A$501,A9)&gt;0,0,N(B9)-N(C9)))</f>
        <v/>
      </c>
      <c r="I9" s="10" t="str">
        <f aca="false">IF(A9="","",IF(Results!$D$11=0,0,(G9+N(B9)-N(C9))/Results!$D$11))</f>
        <v/>
      </c>
      <c r="J9" s="10" t="str">
        <f aca="false">IF(A9="","",IF(Results!$D$11=0,0,(SUMIF('Current trees'!$C$2:$C$501,E9,'Current trees'!$F$2:$F$501)+SUMIF('Planting plan'!$E$2:$E$201,E9,'Planting plan'!$H$2:$H$201))/Results!$D$11))</f>
        <v/>
      </c>
      <c r="K9" s="10" t="str">
        <f aca="false">IF(OR(A9="",F9="not in list"),"",IF(Results!$D$11=0,0,(SUMIF('Current trees'!$D$2:$D$501,F9,'Current trees'!$F$2:$F$501)+SUMIF('Planting plan'!$F$2:$F$201,F9,'Planting plan'!$H$2:$H$201))/Results!$D$11))</f>
        <v/>
      </c>
      <c r="L9" s="9" t="str">
        <f aca="false">IF(AND(A9="",B9="",C9=""),"",IF(A9="","Species name missing: these trees are not counted",IF(A9&lt;&gt;TRIM(A9),"Extra spaces in the species name: remove them",IF(OR(AND(B9&lt;&gt;"",IFERROR(OR(NOT(ISNUMBER(B9)),B9&lt;0,B9&lt;&gt;INT(B9)),TRUE())),AND(C9&lt;&gt;"",IFERROR(OR(NOT(ISNUMBER(C9)),C9&lt;0,C9&lt;&gt;INT(C9)),TRUE()))),"Number of trees must be a whole number, 0 or more",IF(N(C9)&gt;N(G9)+N(B9),"More trees removed than exist: check",IF(F9="not in list","Genus not in 'Genus–family list': add it",IF(COUNTIF($A$2:$A$201,A9)&gt;1,"Species listed more than once: combine the rows",IF(N(B9)=0,IF(N(C9)&gt;0,"Removal only: shares updated",""),IF(D9="Major host","Major host of a regulated pest: reconsider",IF(I9&gt;Results!$C$5,"Species above its limit after planting",IF(J9&gt;Results!$C$6,"Genus above its limit after planting",IF(K9&gt;Results!$C$7,"Family above its limit after planting",IF(D9="Host","Host of a regulated pest: check which pest",IF(OR(I9&gt;Results!$D$5,J9&gt;Results!$D$6,K9&gt;Results!$D$7),"Within 10–20–30, above a Melbourne target",IF(OR(D9="",D9="Not checked"),"OK for diversity; pest–host class not checked yet","OK")))))))))))))))</f>
        <v/>
      </c>
    </row>
    <row r="10" customFormat="false" ht="15" hidden="false" customHeight="true" outlineLevel="0" collapsed="false">
      <c r="A10" s="7"/>
      <c r="B10" s="8"/>
      <c r="C10" s="8"/>
      <c r="D10" s="7"/>
      <c r="E10" s="9" t="str">
        <f aca="false">IF(A10="","",IFERROR(LEFT(TRIM(A10),FIND(" ",TRIM(A10))-1),TRIM(A10)))</f>
        <v/>
      </c>
      <c r="F10" s="9" t="str">
        <f aca="false">IF(A10="","",IFERROR(VLOOKUP(E10,'Genus–family list'!$A$2:$B$400,2,FALSE()),"not in list"))</f>
        <v/>
      </c>
      <c r="G10" s="11" t="str">
        <f aca="false">IF(A10="","",SUMIF('Current trees'!$A$2:$A$501,A10,'Current trees'!$B$2:$B$501))</f>
        <v/>
      </c>
      <c r="H10" s="11" t="str">
        <f aca="false">IF(A10="","",IF(COUNTIF('Current trees'!$A$2:$A$501,A10)&gt;0,0,N(B10)-N(C10)))</f>
        <v/>
      </c>
      <c r="I10" s="10" t="str">
        <f aca="false">IF(A10="","",IF(Results!$D$11=0,0,(G10+N(B10)-N(C10))/Results!$D$11))</f>
        <v/>
      </c>
      <c r="J10" s="10" t="str">
        <f aca="false">IF(A10="","",IF(Results!$D$11=0,0,(SUMIF('Current trees'!$C$2:$C$501,E10,'Current trees'!$F$2:$F$501)+SUMIF('Planting plan'!$E$2:$E$201,E10,'Planting plan'!$H$2:$H$201))/Results!$D$11))</f>
        <v/>
      </c>
      <c r="K10" s="10" t="str">
        <f aca="false">IF(OR(A10="",F10="not in list"),"",IF(Results!$D$11=0,0,(SUMIF('Current trees'!$D$2:$D$501,F10,'Current trees'!$F$2:$F$501)+SUMIF('Planting plan'!$F$2:$F$201,F10,'Planting plan'!$H$2:$H$201))/Results!$D$11))</f>
        <v/>
      </c>
      <c r="L10" s="9" t="str">
        <f aca="false">IF(AND(A10="",B10="",C10=""),"",IF(A10="","Species name missing: these trees are not counted",IF(A10&lt;&gt;TRIM(A10),"Extra spaces in the species name: remove them",IF(OR(AND(B10&lt;&gt;"",IFERROR(OR(NOT(ISNUMBER(B10)),B10&lt;0,B10&lt;&gt;INT(B10)),TRUE())),AND(C10&lt;&gt;"",IFERROR(OR(NOT(ISNUMBER(C10)),C10&lt;0,C10&lt;&gt;INT(C10)),TRUE()))),"Number of trees must be a whole number, 0 or more",IF(N(C10)&gt;N(G10)+N(B10),"More trees removed than exist: check",IF(F10="not in list","Genus not in 'Genus–family list': add it",IF(COUNTIF($A$2:$A$201,A10)&gt;1,"Species listed more than once: combine the rows",IF(N(B10)=0,IF(N(C10)&gt;0,"Removal only: shares updated",""),IF(D10="Major host","Major host of a regulated pest: reconsider",IF(I10&gt;Results!$C$5,"Species above its limit after planting",IF(J10&gt;Results!$C$6,"Genus above its limit after planting",IF(K10&gt;Results!$C$7,"Family above its limit after planting",IF(D10="Host","Host of a regulated pest: check which pest",IF(OR(I10&gt;Results!$D$5,J10&gt;Results!$D$6,K10&gt;Results!$D$7),"Within 10–20–30, above a Melbourne target",IF(OR(D10="",D10="Not checked"),"OK for diversity; pest–host class not checked yet","OK")))))))))))))))</f>
        <v/>
      </c>
    </row>
    <row r="11" customFormat="false" ht="15" hidden="false" customHeight="true" outlineLevel="0" collapsed="false">
      <c r="A11" s="7"/>
      <c r="B11" s="8"/>
      <c r="C11" s="8"/>
      <c r="D11" s="7"/>
      <c r="E11" s="9" t="str">
        <f aca="false">IF(A11="","",IFERROR(LEFT(TRIM(A11),FIND(" ",TRIM(A11))-1),TRIM(A11)))</f>
        <v/>
      </c>
      <c r="F11" s="9" t="str">
        <f aca="false">IF(A11="","",IFERROR(VLOOKUP(E11,'Genus–family list'!$A$2:$B$400,2,FALSE()),"not in list"))</f>
        <v/>
      </c>
      <c r="G11" s="11" t="str">
        <f aca="false">IF(A11="","",SUMIF('Current trees'!$A$2:$A$501,A11,'Current trees'!$B$2:$B$501))</f>
        <v/>
      </c>
      <c r="H11" s="11" t="str">
        <f aca="false">IF(A11="","",IF(COUNTIF('Current trees'!$A$2:$A$501,A11)&gt;0,0,N(B11)-N(C11)))</f>
        <v/>
      </c>
      <c r="I11" s="10" t="str">
        <f aca="false">IF(A11="","",IF(Results!$D$11=0,0,(G11+N(B11)-N(C11))/Results!$D$11))</f>
        <v/>
      </c>
      <c r="J11" s="10" t="str">
        <f aca="false">IF(A11="","",IF(Results!$D$11=0,0,(SUMIF('Current trees'!$C$2:$C$501,E11,'Current trees'!$F$2:$F$501)+SUMIF('Planting plan'!$E$2:$E$201,E11,'Planting plan'!$H$2:$H$201))/Results!$D$11))</f>
        <v/>
      </c>
      <c r="K11" s="10" t="str">
        <f aca="false">IF(OR(A11="",F11="not in list"),"",IF(Results!$D$11=0,0,(SUMIF('Current trees'!$D$2:$D$501,F11,'Current trees'!$F$2:$F$501)+SUMIF('Planting plan'!$F$2:$F$201,F11,'Planting plan'!$H$2:$H$201))/Results!$D$11))</f>
        <v/>
      </c>
      <c r="L11" s="9" t="str">
        <f aca="false">IF(AND(A11="",B11="",C11=""),"",IF(A11="","Species name missing: these trees are not counted",IF(A11&lt;&gt;TRIM(A11),"Extra spaces in the species name: remove them",IF(OR(AND(B11&lt;&gt;"",IFERROR(OR(NOT(ISNUMBER(B11)),B11&lt;0,B11&lt;&gt;INT(B11)),TRUE())),AND(C11&lt;&gt;"",IFERROR(OR(NOT(ISNUMBER(C11)),C11&lt;0,C11&lt;&gt;INT(C11)),TRUE()))),"Number of trees must be a whole number, 0 or more",IF(N(C11)&gt;N(G11)+N(B11),"More trees removed than exist: check",IF(F11="not in list","Genus not in 'Genus–family list': add it",IF(COUNTIF($A$2:$A$201,A11)&gt;1,"Species listed more than once: combine the rows",IF(N(B11)=0,IF(N(C11)&gt;0,"Removal only: shares updated",""),IF(D11="Major host","Major host of a regulated pest: reconsider",IF(I11&gt;Results!$C$5,"Species above its limit after planting",IF(J11&gt;Results!$C$6,"Genus above its limit after planting",IF(K11&gt;Results!$C$7,"Family above its limit after planting",IF(D11="Host","Host of a regulated pest: check which pest",IF(OR(I11&gt;Results!$D$5,J11&gt;Results!$D$6,K11&gt;Results!$D$7),"Within 10–20–30, above a Melbourne target",IF(OR(D11="",D11="Not checked"),"OK for diversity; pest–host class not checked yet","OK")))))))))))))))</f>
        <v/>
      </c>
    </row>
    <row r="12" customFormat="false" ht="15" hidden="false" customHeight="true" outlineLevel="0" collapsed="false">
      <c r="A12" s="7"/>
      <c r="B12" s="8"/>
      <c r="C12" s="8"/>
      <c r="D12" s="7"/>
      <c r="E12" s="9" t="str">
        <f aca="false">IF(A12="","",IFERROR(LEFT(TRIM(A12),FIND(" ",TRIM(A12))-1),TRIM(A12)))</f>
        <v/>
      </c>
      <c r="F12" s="9" t="str">
        <f aca="false">IF(A12="","",IFERROR(VLOOKUP(E12,'Genus–family list'!$A$2:$B$400,2,FALSE()),"not in list"))</f>
        <v/>
      </c>
      <c r="G12" s="11" t="str">
        <f aca="false">IF(A12="","",SUMIF('Current trees'!$A$2:$A$501,A12,'Current trees'!$B$2:$B$501))</f>
        <v/>
      </c>
      <c r="H12" s="11" t="str">
        <f aca="false">IF(A12="","",IF(COUNTIF('Current trees'!$A$2:$A$501,A12)&gt;0,0,N(B12)-N(C12)))</f>
        <v/>
      </c>
      <c r="I12" s="10" t="str">
        <f aca="false">IF(A12="","",IF(Results!$D$11=0,0,(G12+N(B12)-N(C12))/Results!$D$11))</f>
        <v/>
      </c>
      <c r="J12" s="10" t="str">
        <f aca="false">IF(A12="","",IF(Results!$D$11=0,0,(SUMIF('Current trees'!$C$2:$C$501,E12,'Current trees'!$F$2:$F$501)+SUMIF('Planting plan'!$E$2:$E$201,E12,'Planting plan'!$H$2:$H$201))/Results!$D$11))</f>
        <v/>
      </c>
      <c r="K12" s="10" t="str">
        <f aca="false">IF(OR(A12="",F12="not in list"),"",IF(Results!$D$11=0,0,(SUMIF('Current trees'!$D$2:$D$501,F12,'Current trees'!$F$2:$F$501)+SUMIF('Planting plan'!$F$2:$F$201,F12,'Planting plan'!$H$2:$H$201))/Results!$D$11))</f>
        <v/>
      </c>
      <c r="L12" s="9" t="str">
        <f aca="false">IF(AND(A12="",B12="",C12=""),"",IF(A12="","Species name missing: these trees are not counted",IF(A12&lt;&gt;TRIM(A12),"Extra spaces in the species name: remove them",IF(OR(AND(B12&lt;&gt;"",IFERROR(OR(NOT(ISNUMBER(B12)),B12&lt;0,B12&lt;&gt;INT(B12)),TRUE())),AND(C12&lt;&gt;"",IFERROR(OR(NOT(ISNUMBER(C12)),C12&lt;0,C12&lt;&gt;INT(C12)),TRUE()))),"Number of trees must be a whole number, 0 or more",IF(N(C12)&gt;N(G12)+N(B12),"More trees removed than exist: check",IF(F12="not in list","Genus not in 'Genus–family list': add it",IF(COUNTIF($A$2:$A$201,A12)&gt;1,"Species listed more than once: combine the rows",IF(N(B12)=0,IF(N(C12)&gt;0,"Removal only: shares updated",""),IF(D12="Major host","Major host of a regulated pest: reconsider",IF(I12&gt;Results!$C$5,"Species above its limit after planting",IF(J12&gt;Results!$C$6,"Genus above its limit after planting",IF(K12&gt;Results!$C$7,"Family above its limit after planting",IF(D12="Host","Host of a regulated pest: check which pest",IF(OR(I12&gt;Results!$D$5,J12&gt;Results!$D$6,K12&gt;Results!$D$7),"Within 10–20–30, above a Melbourne target",IF(OR(D12="",D12="Not checked"),"OK for diversity; pest–host class not checked yet","OK")))))))))))))))</f>
        <v/>
      </c>
    </row>
    <row r="13" customFormat="false" ht="15" hidden="false" customHeight="true" outlineLevel="0" collapsed="false">
      <c r="A13" s="7"/>
      <c r="B13" s="8"/>
      <c r="C13" s="8"/>
      <c r="D13" s="7"/>
      <c r="E13" s="9" t="str">
        <f aca="false">IF(A13="","",IFERROR(LEFT(TRIM(A13),FIND(" ",TRIM(A13))-1),TRIM(A13)))</f>
        <v/>
      </c>
      <c r="F13" s="9" t="str">
        <f aca="false">IF(A13="","",IFERROR(VLOOKUP(E13,'Genus–family list'!$A$2:$B$400,2,FALSE()),"not in list"))</f>
        <v/>
      </c>
      <c r="G13" s="11" t="str">
        <f aca="false">IF(A13="","",SUMIF('Current trees'!$A$2:$A$501,A13,'Current trees'!$B$2:$B$501))</f>
        <v/>
      </c>
      <c r="H13" s="11" t="str">
        <f aca="false">IF(A13="","",IF(COUNTIF('Current trees'!$A$2:$A$501,A13)&gt;0,0,N(B13)-N(C13)))</f>
        <v/>
      </c>
      <c r="I13" s="10" t="str">
        <f aca="false">IF(A13="","",IF(Results!$D$11=0,0,(G13+N(B13)-N(C13))/Results!$D$11))</f>
        <v/>
      </c>
      <c r="J13" s="10" t="str">
        <f aca="false">IF(A13="","",IF(Results!$D$11=0,0,(SUMIF('Current trees'!$C$2:$C$501,E13,'Current trees'!$F$2:$F$501)+SUMIF('Planting plan'!$E$2:$E$201,E13,'Planting plan'!$H$2:$H$201))/Results!$D$11))</f>
        <v/>
      </c>
      <c r="K13" s="10" t="str">
        <f aca="false">IF(OR(A13="",F13="not in list"),"",IF(Results!$D$11=0,0,(SUMIF('Current trees'!$D$2:$D$501,F13,'Current trees'!$F$2:$F$501)+SUMIF('Planting plan'!$F$2:$F$201,F13,'Planting plan'!$H$2:$H$201))/Results!$D$11))</f>
        <v/>
      </c>
      <c r="L13" s="9" t="str">
        <f aca="false">IF(AND(A13="",B13="",C13=""),"",IF(A13="","Species name missing: these trees are not counted",IF(A13&lt;&gt;TRIM(A13),"Extra spaces in the species name: remove them",IF(OR(AND(B13&lt;&gt;"",IFERROR(OR(NOT(ISNUMBER(B13)),B13&lt;0,B13&lt;&gt;INT(B13)),TRUE())),AND(C13&lt;&gt;"",IFERROR(OR(NOT(ISNUMBER(C13)),C13&lt;0,C13&lt;&gt;INT(C13)),TRUE()))),"Number of trees must be a whole number, 0 or more",IF(N(C13)&gt;N(G13)+N(B13),"More trees removed than exist: check",IF(F13="not in list","Genus not in 'Genus–family list': add it",IF(COUNTIF($A$2:$A$201,A13)&gt;1,"Species listed more than once: combine the rows",IF(N(B13)=0,IF(N(C13)&gt;0,"Removal only: shares updated",""),IF(D13="Major host","Major host of a regulated pest: reconsider",IF(I13&gt;Results!$C$5,"Species above its limit after planting",IF(J13&gt;Results!$C$6,"Genus above its limit after planting",IF(K13&gt;Results!$C$7,"Family above its limit after planting",IF(D13="Host","Host of a regulated pest: check which pest",IF(OR(I13&gt;Results!$D$5,J13&gt;Results!$D$6,K13&gt;Results!$D$7),"Within 10–20–30, above a Melbourne target",IF(OR(D13="",D13="Not checked"),"OK for diversity; pest–host class not checked yet","OK")))))))))))))))</f>
        <v/>
      </c>
    </row>
    <row r="14" customFormat="false" ht="15" hidden="false" customHeight="true" outlineLevel="0" collapsed="false">
      <c r="A14" s="7"/>
      <c r="B14" s="8"/>
      <c r="C14" s="8"/>
      <c r="D14" s="7"/>
      <c r="E14" s="9" t="str">
        <f aca="false">IF(A14="","",IFERROR(LEFT(TRIM(A14),FIND(" ",TRIM(A14))-1),TRIM(A14)))</f>
        <v/>
      </c>
      <c r="F14" s="9" t="str">
        <f aca="false">IF(A14="","",IFERROR(VLOOKUP(E14,'Genus–family list'!$A$2:$B$400,2,FALSE()),"not in list"))</f>
        <v/>
      </c>
      <c r="G14" s="11" t="str">
        <f aca="false">IF(A14="","",SUMIF('Current trees'!$A$2:$A$501,A14,'Current trees'!$B$2:$B$501))</f>
        <v/>
      </c>
      <c r="H14" s="11" t="str">
        <f aca="false">IF(A14="","",IF(COUNTIF('Current trees'!$A$2:$A$501,A14)&gt;0,0,N(B14)-N(C14)))</f>
        <v/>
      </c>
      <c r="I14" s="10" t="str">
        <f aca="false">IF(A14="","",IF(Results!$D$11=0,0,(G14+N(B14)-N(C14))/Results!$D$11))</f>
        <v/>
      </c>
      <c r="J14" s="10" t="str">
        <f aca="false">IF(A14="","",IF(Results!$D$11=0,0,(SUMIF('Current trees'!$C$2:$C$501,E14,'Current trees'!$F$2:$F$501)+SUMIF('Planting plan'!$E$2:$E$201,E14,'Planting plan'!$H$2:$H$201))/Results!$D$11))</f>
        <v/>
      </c>
      <c r="K14" s="10" t="str">
        <f aca="false">IF(OR(A14="",F14="not in list"),"",IF(Results!$D$11=0,0,(SUMIF('Current trees'!$D$2:$D$501,F14,'Current trees'!$F$2:$F$501)+SUMIF('Planting plan'!$F$2:$F$201,F14,'Planting plan'!$H$2:$H$201))/Results!$D$11))</f>
        <v/>
      </c>
      <c r="L14" s="9" t="str">
        <f aca="false">IF(AND(A14="",B14="",C14=""),"",IF(A14="","Species name missing: these trees are not counted",IF(A14&lt;&gt;TRIM(A14),"Extra spaces in the species name: remove them",IF(OR(AND(B14&lt;&gt;"",IFERROR(OR(NOT(ISNUMBER(B14)),B14&lt;0,B14&lt;&gt;INT(B14)),TRUE())),AND(C14&lt;&gt;"",IFERROR(OR(NOT(ISNUMBER(C14)),C14&lt;0,C14&lt;&gt;INT(C14)),TRUE()))),"Number of trees must be a whole number, 0 or more",IF(N(C14)&gt;N(G14)+N(B14),"More trees removed than exist: check",IF(F14="not in list","Genus not in 'Genus–family list': add it",IF(COUNTIF($A$2:$A$201,A14)&gt;1,"Species listed more than once: combine the rows",IF(N(B14)=0,IF(N(C14)&gt;0,"Removal only: shares updated",""),IF(D14="Major host","Major host of a regulated pest: reconsider",IF(I14&gt;Results!$C$5,"Species above its limit after planting",IF(J14&gt;Results!$C$6,"Genus above its limit after planting",IF(K14&gt;Results!$C$7,"Family above its limit after planting",IF(D14="Host","Host of a regulated pest: check which pest",IF(OR(I14&gt;Results!$D$5,J14&gt;Results!$D$6,K14&gt;Results!$D$7),"Within 10–20–30, above a Melbourne target",IF(OR(D14="",D14="Not checked"),"OK for diversity; pest–host class not checked yet","OK")))))))))))))))</f>
        <v/>
      </c>
    </row>
    <row r="15" customFormat="false" ht="15" hidden="false" customHeight="true" outlineLevel="0" collapsed="false">
      <c r="A15" s="7"/>
      <c r="B15" s="8"/>
      <c r="C15" s="8"/>
      <c r="D15" s="7"/>
      <c r="E15" s="9" t="str">
        <f aca="false">IF(A15="","",IFERROR(LEFT(TRIM(A15),FIND(" ",TRIM(A15))-1),TRIM(A15)))</f>
        <v/>
      </c>
      <c r="F15" s="9" t="str">
        <f aca="false">IF(A15="","",IFERROR(VLOOKUP(E15,'Genus–family list'!$A$2:$B$400,2,FALSE()),"not in list"))</f>
        <v/>
      </c>
      <c r="G15" s="11" t="str">
        <f aca="false">IF(A15="","",SUMIF('Current trees'!$A$2:$A$501,A15,'Current trees'!$B$2:$B$501))</f>
        <v/>
      </c>
      <c r="H15" s="11" t="str">
        <f aca="false">IF(A15="","",IF(COUNTIF('Current trees'!$A$2:$A$501,A15)&gt;0,0,N(B15)-N(C15)))</f>
        <v/>
      </c>
      <c r="I15" s="10" t="str">
        <f aca="false">IF(A15="","",IF(Results!$D$11=0,0,(G15+N(B15)-N(C15))/Results!$D$11))</f>
        <v/>
      </c>
      <c r="J15" s="10" t="str">
        <f aca="false">IF(A15="","",IF(Results!$D$11=0,0,(SUMIF('Current trees'!$C$2:$C$501,E15,'Current trees'!$F$2:$F$501)+SUMIF('Planting plan'!$E$2:$E$201,E15,'Planting plan'!$H$2:$H$201))/Results!$D$11))</f>
        <v/>
      </c>
      <c r="K15" s="10" t="str">
        <f aca="false">IF(OR(A15="",F15="not in list"),"",IF(Results!$D$11=0,0,(SUMIF('Current trees'!$D$2:$D$501,F15,'Current trees'!$F$2:$F$501)+SUMIF('Planting plan'!$F$2:$F$201,F15,'Planting plan'!$H$2:$H$201))/Results!$D$11))</f>
        <v/>
      </c>
      <c r="L15" s="9" t="str">
        <f aca="false">IF(AND(A15="",B15="",C15=""),"",IF(A15="","Species name missing: these trees are not counted",IF(A15&lt;&gt;TRIM(A15),"Extra spaces in the species name: remove them",IF(OR(AND(B15&lt;&gt;"",IFERROR(OR(NOT(ISNUMBER(B15)),B15&lt;0,B15&lt;&gt;INT(B15)),TRUE())),AND(C15&lt;&gt;"",IFERROR(OR(NOT(ISNUMBER(C15)),C15&lt;0,C15&lt;&gt;INT(C15)),TRUE()))),"Number of trees must be a whole number, 0 or more",IF(N(C15)&gt;N(G15)+N(B15),"More trees removed than exist: check",IF(F15="not in list","Genus not in 'Genus–family list': add it",IF(COUNTIF($A$2:$A$201,A15)&gt;1,"Species listed more than once: combine the rows",IF(N(B15)=0,IF(N(C15)&gt;0,"Removal only: shares updated",""),IF(D15="Major host","Major host of a regulated pest: reconsider",IF(I15&gt;Results!$C$5,"Species above its limit after planting",IF(J15&gt;Results!$C$6,"Genus above its limit after planting",IF(K15&gt;Results!$C$7,"Family above its limit after planting",IF(D15="Host","Host of a regulated pest: check which pest",IF(OR(I15&gt;Results!$D$5,J15&gt;Results!$D$6,K15&gt;Results!$D$7),"Within 10–20–30, above a Melbourne target",IF(OR(D15="",D15="Not checked"),"OK for diversity; pest–host class not checked yet","OK")))))))))))))))</f>
        <v/>
      </c>
    </row>
    <row r="16" customFormat="false" ht="15" hidden="false" customHeight="true" outlineLevel="0" collapsed="false">
      <c r="A16" s="7"/>
      <c r="B16" s="8"/>
      <c r="C16" s="8"/>
      <c r="D16" s="7"/>
      <c r="E16" s="9" t="str">
        <f aca="false">IF(A16="","",IFERROR(LEFT(TRIM(A16),FIND(" ",TRIM(A16))-1),TRIM(A16)))</f>
        <v/>
      </c>
      <c r="F16" s="9" t="str">
        <f aca="false">IF(A16="","",IFERROR(VLOOKUP(E16,'Genus–family list'!$A$2:$B$400,2,FALSE()),"not in list"))</f>
        <v/>
      </c>
      <c r="G16" s="11" t="str">
        <f aca="false">IF(A16="","",SUMIF('Current trees'!$A$2:$A$501,A16,'Current trees'!$B$2:$B$501))</f>
        <v/>
      </c>
      <c r="H16" s="11" t="str">
        <f aca="false">IF(A16="","",IF(COUNTIF('Current trees'!$A$2:$A$501,A16)&gt;0,0,N(B16)-N(C16)))</f>
        <v/>
      </c>
      <c r="I16" s="10" t="str">
        <f aca="false">IF(A16="","",IF(Results!$D$11=0,0,(G16+N(B16)-N(C16))/Results!$D$11))</f>
        <v/>
      </c>
      <c r="J16" s="10" t="str">
        <f aca="false">IF(A16="","",IF(Results!$D$11=0,0,(SUMIF('Current trees'!$C$2:$C$501,E16,'Current trees'!$F$2:$F$501)+SUMIF('Planting plan'!$E$2:$E$201,E16,'Planting plan'!$H$2:$H$201))/Results!$D$11))</f>
        <v/>
      </c>
      <c r="K16" s="10" t="str">
        <f aca="false">IF(OR(A16="",F16="not in list"),"",IF(Results!$D$11=0,0,(SUMIF('Current trees'!$D$2:$D$501,F16,'Current trees'!$F$2:$F$501)+SUMIF('Planting plan'!$F$2:$F$201,F16,'Planting plan'!$H$2:$H$201))/Results!$D$11))</f>
        <v/>
      </c>
      <c r="L16" s="9" t="str">
        <f aca="false">IF(AND(A16="",B16="",C16=""),"",IF(A16="","Species name missing: these trees are not counted",IF(A16&lt;&gt;TRIM(A16),"Extra spaces in the species name: remove them",IF(OR(AND(B16&lt;&gt;"",IFERROR(OR(NOT(ISNUMBER(B16)),B16&lt;0,B16&lt;&gt;INT(B16)),TRUE())),AND(C16&lt;&gt;"",IFERROR(OR(NOT(ISNUMBER(C16)),C16&lt;0,C16&lt;&gt;INT(C16)),TRUE()))),"Number of trees must be a whole number, 0 or more",IF(N(C16)&gt;N(G16)+N(B16),"More trees removed than exist: check",IF(F16="not in list","Genus not in 'Genus–family list': add it",IF(COUNTIF($A$2:$A$201,A16)&gt;1,"Species listed more than once: combine the rows",IF(N(B16)=0,IF(N(C16)&gt;0,"Removal only: shares updated",""),IF(D16="Major host","Major host of a regulated pest: reconsider",IF(I16&gt;Results!$C$5,"Species above its limit after planting",IF(J16&gt;Results!$C$6,"Genus above its limit after planting",IF(K16&gt;Results!$C$7,"Family above its limit after planting",IF(D16="Host","Host of a regulated pest: check which pest",IF(OR(I16&gt;Results!$D$5,J16&gt;Results!$D$6,K16&gt;Results!$D$7),"Within 10–20–30, above a Melbourne target",IF(OR(D16="",D16="Not checked"),"OK for diversity; pest–host class not checked yet","OK")))))))))))))))</f>
        <v/>
      </c>
    </row>
    <row r="17" customFormat="false" ht="15" hidden="false" customHeight="true" outlineLevel="0" collapsed="false">
      <c r="A17" s="7"/>
      <c r="B17" s="8"/>
      <c r="C17" s="8"/>
      <c r="D17" s="7"/>
      <c r="E17" s="9" t="str">
        <f aca="false">IF(A17="","",IFERROR(LEFT(TRIM(A17),FIND(" ",TRIM(A17))-1),TRIM(A17)))</f>
        <v/>
      </c>
      <c r="F17" s="9" t="str">
        <f aca="false">IF(A17="","",IFERROR(VLOOKUP(E17,'Genus–family list'!$A$2:$B$400,2,FALSE()),"not in list"))</f>
        <v/>
      </c>
      <c r="G17" s="11" t="str">
        <f aca="false">IF(A17="","",SUMIF('Current trees'!$A$2:$A$501,A17,'Current trees'!$B$2:$B$501))</f>
        <v/>
      </c>
      <c r="H17" s="11" t="str">
        <f aca="false">IF(A17="","",IF(COUNTIF('Current trees'!$A$2:$A$501,A17)&gt;0,0,N(B17)-N(C17)))</f>
        <v/>
      </c>
      <c r="I17" s="10" t="str">
        <f aca="false">IF(A17="","",IF(Results!$D$11=0,0,(G17+N(B17)-N(C17))/Results!$D$11))</f>
        <v/>
      </c>
      <c r="J17" s="10" t="str">
        <f aca="false">IF(A17="","",IF(Results!$D$11=0,0,(SUMIF('Current trees'!$C$2:$C$501,E17,'Current trees'!$F$2:$F$501)+SUMIF('Planting plan'!$E$2:$E$201,E17,'Planting plan'!$H$2:$H$201))/Results!$D$11))</f>
        <v/>
      </c>
      <c r="K17" s="10" t="str">
        <f aca="false">IF(OR(A17="",F17="not in list"),"",IF(Results!$D$11=0,0,(SUMIF('Current trees'!$D$2:$D$501,F17,'Current trees'!$F$2:$F$501)+SUMIF('Planting plan'!$F$2:$F$201,F17,'Planting plan'!$H$2:$H$201))/Results!$D$11))</f>
        <v/>
      </c>
      <c r="L17" s="9" t="str">
        <f aca="false">IF(AND(A17="",B17="",C17=""),"",IF(A17="","Species name missing: these trees are not counted",IF(A17&lt;&gt;TRIM(A17),"Extra spaces in the species name: remove them",IF(OR(AND(B17&lt;&gt;"",IFERROR(OR(NOT(ISNUMBER(B17)),B17&lt;0,B17&lt;&gt;INT(B17)),TRUE())),AND(C17&lt;&gt;"",IFERROR(OR(NOT(ISNUMBER(C17)),C17&lt;0,C17&lt;&gt;INT(C17)),TRUE()))),"Number of trees must be a whole number, 0 or more",IF(N(C17)&gt;N(G17)+N(B17),"More trees removed than exist: check",IF(F17="not in list","Genus not in 'Genus–family list': add it",IF(COUNTIF($A$2:$A$201,A17)&gt;1,"Species listed more than once: combine the rows",IF(N(B17)=0,IF(N(C17)&gt;0,"Removal only: shares updated",""),IF(D17="Major host","Major host of a regulated pest: reconsider",IF(I17&gt;Results!$C$5,"Species above its limit after planting",IF(J17&gt;Results!$C$6,"Genus above its limit after planting",IF(K17&gt;Results!$C$7,"Family above its limit after planting",IF(D17="Host","Host of a regulated pest: check which pest",IF(OR(I17&gt;Results!$D$5,J17&gt;Results!$D$6,K17&gt;Results!$D$7),"Within 10–20–30, above a Melbourne target",IF(OR(D17="",D17="Not checked"),"OK for diversity; pest–host class not checked yet","OK")))))))))))))))</f>
        <v/>
      </c>
    </row>
    <row r="18" customFormat="false" ht="15" hidden="false" customHeight="true" outlineLevel="0" collapsed="false">
      <c r="A18" s="7"/>
      <c r="B18" s="8"/>
      <c r="C18" s="8"/>
      <c r="D18" s="7"/>
      <c r="E18" s="9" t="str">
        <f aca="false">IF(A18="","",IFERROR(LEFT(TRIM(A18),FIND(" ",TRIM(A18))-1),TRIM(A18)))</f>
        <v/>
      </c>
      <c r="F18" s="9" t="str">
        <f aca="false">IF(A18="","",IFERROR(VLOOKUP(E18,'Genus–family list'!$A$2:$B$400,2,FALSE()),"not in list"))</f>
        <v/>
      </c>
      <c r="G18" s="11" t="str">
        <f aca="false">IF(A18="","",SUMIF('Current trees'!$A$2:$A$501,A18,'Current trees'!$B$2:$B$501))</f>
        <v/>
      </c>
      <c r="H18" s="11" t="str">
        <f aca="false">IF(A18="","",IF(COUNTIF('Current trees'!$A$2:$A$501,A18)&gt;0,0,N(B18)-N(C18)))</f>
        <v/>
      </c>
      <c r="I18" s="10" t="str">
        <f aca="false">IF(A18="","",IF(Results!$D$11=0,0,(G18+N(B18)-N(C18))/Results!$D$11))</f>
        <v/>
      </c>
      <c r="J18" s="10" t="str">
        <f aca="false">IF(A18="","",IF(Results!$D$11=0,0,(SUMIF('Current trees'!$C$2:$C$501,E18,'Current trees'!$F$2:$F$501)+SUMIF('Planting plan'!$E$2:$E$201,E18,'Planting plan'!$H$2:$H$201))/Results!$D$11))</f>
        <v/>
      </c>
      <c r="K18" s="10" t="str">
        <f aca="false">IF(OR(A18="",F18="not in list"),"",IF(Results!$D$11=0,0,(SUMIF('Current trees'!$D$2:$D$501,F18,'Current trees'!$F$2:$F$501)+SUMIF('Planting plan'!$F$2:$F$201,F18,'Planting plan'!$H$2:$H$201))/Results!$D$11))</f>
        <v/>
      </c>
      <c r="L18" s="9" t="str">
        <f aca="false">IF(AND(A18="",B18="",C18=""),"",IF(A18="","Species name missing: these trees are not counted",IF(A18&lt;&gt;TRIM(A18),"Extra spaces in the species name: remove them",IF(OR(AND(B18&lt;&gt;"",IFERROR(OR(NOT(ISNUMBER(B18)),B18&lt;0,B18&lt;&gt;INT(B18)),TRUE())),AND(C18&lt;&gt;"",IFERROR(OR(NOT(ISNUMBER(C18)),C18&lt;0,C18&lt;&gt;INT(C18)),TRUE()))),"Number of trees must be a whole number, 0 or more",IF(N(C18)&gt;N(G18)+N(B18),"More trees removed than exist: check",IF(F18="not in list","Genus not in 'Genus–family list': add it",IF(COUNTIF($A$2:$A$201,A18)&gt;1,"Species listed more than once: combine the rows",IF(N(B18)=0,IF(N(C18)&gt;0,"Removal only: shares updated",""),IF(D18="Major host","Major host of a regulated pest: reconsider",IF(I18&gt;Results!$C$5,"Species above its limit after planting",IF(J18&gt;Results!$C$6,"Genus above its limit after planting",IF(K18&gt;Results!$C$7,"Family above its limit after planting",IF(D18="Host","Host of a regulated pest: check which pest",IF(OR(I18&gt;Results!$D$5,J18&gt;Results!$D$6,K18&gt;Results!$D$7),"Within 10–20–30, above a Melbourne target",IF(OR(D18="",D18="Not checked"),"OK for diversity; pest–host class not checked yet","OK")))))))))))))))</f>
        <v/>
      </c>
    </row>
    <row r="19" customFormat="false" ht="15" hidden="false" customHeight="true" outlineLevel="0" collapsed="false">
      <c r="A19" s="7"/>
      <c r="B19" s="8"/>
      <c r="C19" s="8"/>
      <c r="D19" s="7"/>
      <c r="E19" s="9" t="str">
        <f aca="false">IF(A19="","",IFERROR(LEFT(TRIM(A19),FIND(" ",TRIM(A19))-1),TRIM(A19)))</f>
        <v/>
      </c>
      <c r="F19" s="9" t="str">
        <f aca="false">IF(A19="","",IFERROR(VLOOKUP(E19,'Genus–family list'!$A$2:$B$400,2,FALSE()),"not in list"))</f>
        <v/>
      </c>
      <c r="G19" s="11" t="str">
        <f aca="false">IF(A19="","",SUMIF('Current trees'!$A$2:$A$501,A19,'Current trees'!$B$2:$B$501))</f>
        <v/>
      </c>
      <c r="H19" s="11" t="str">
        <f aca="false">IF(A19="","",IF(COUNTIF('Current trees'!$A$2:$A$501,A19)&gt;0,0,N(B19)-N(C19)))</f>
        <v/>
      </c>
      <c r="I19" s="10" t="str">
        <f aca="false">IF(A19="","",IF(Results!$D$11=0,0,(G19+N(B19)-N(C19))/Results!$D$11))</f>
        <v/>
      </c>
      <c r="J19" s="10" t="str">
        <f aca="false">IF(A19="","",IF(Results!$D$11=0,0,(SUMIF('Current trees'!$C$2:$C$501,E19,'Current trees'!$F$2:$F$501)+SUMIF('Planting plan'!$E$2:$E$201,E19,'Planting plan'!$H$2:$H$201))/Results!$D$11))</f>
        <v/>
      </c>
      <c r="K19" s="10" t="str">
        <f aca="false">IF(OR(A19="",F19="not in list"),"",IF(Results!$D$11=0,0,(SUMIF('Current trees'!$D$2:$D$501,F19,'Current trees'!$F$2:$F$501)+SUMIF('Planting plan'!$F$2:$F$201,F19,'Planting plan'!$H$2:$H$201))/Results!$D$11))</f>
        <v/>
      </c>
      <c r="L19" s="9" t="str">
        <f aca="false">IF(AND(A19="",B19="",C19=""),"",IF(A19="","Species name missing: these trees are not counted",IF(A19&lt;&gt;TRIM(A19),"Extra spaces in the species name: remove them",IF(OR(AND(B19&lt;&gt;"",IFERROR(OR(NOT(ISNUMBER(B19)),B19&lt;0,B19&lt;&gt;INT(B19)),TRUE())),AND(C19&lt;&gt;"",IFERROR(OR(NOT(ISNUMBER(C19)),C19&lt;0,C19&lt;&gt;INT(C19)),TRUE()))),"Number of trees must be a whole number, 0 or more",IF(N(C19)&gt;N(G19)+N(B19),"More trees removed than exist: check",IF(F19="not in list","Genus not in 'Genus–family list': add it",IF(COUNTIF($A$2:$A$201,A19)&gt;1,"Species listed more than once: combine the rows",IF(N(B19)=0,IF(N(C19)&gt;0,"Removal only: shares updated",""),IF(D19="Major host","Major host of a regulated pest: reconsider",IF(I19&gt;Results!$C$5,"Species above its limit after planting",IF(J19&gt;Results!$C$6,"Genus above its limit after planting",IF(K19&gt;Results!$C$7,"Family above its limit after planting",IF(D19="Host","Host of a regulated pest: check which pest",IF(OR(I19&gt;Results!$D$5,J19&gt;Results!$D$6,K19&gt;Results!$D$7),"Within 10–20–30, above a Melbourne target",IF(OR(D19="",D19="Not checked"),"OK for diversity; pest–host class not checked yet","OK")))))))))))))))</f>
        <v/>
      </c>
    </row>
    <row r="20" customFormat="false" ht="15" hidden="false" customHeight="true" outlineLevel="0" collapsed="false">
      <c r="A20" s="7"/>
      <c r="B20" s="8"/>
      <c r="C20" s="8"/>
      <c r="D20" s="7"/>
      <c r="E20" s="9" t="str">
        <f aca="false">IF(A20="","",IFERROR(LEFT(TRIM(A20),FIND(" ",TRIM(A20))-1),TRIM(A20)))</f>
        <v/>
      </c>
      <c r="F20" s="9" t="str">
        <f aca="false">IF(A20="","",IFERROR(VLOOKUP(E20,'Genus–family list'!$A$2:$B$400,2,FALSE()),"not in list"))</f>
        <v/>
      </c>
      <c r="G20" s="11" t="str">
        <f aca="false">IF(A20="","",SUMIF('Current trees'!$A$2:$A$501,A20,'Current trees'!$B$2:$B$501))</f>
        <v/>
      </c>
      <c r="H20" s="11" t="str">
        <f aca="false">IF(A20="","",IF(COUNTIF('Current trees'!$A$2:$A$501,A20)&gt;0,0,N(B20)-N(C20)))</f>
        <v/>
      </c>
      <c r="I20" s="10" t="str">
        <f aca="false">IF(A20="","",IF(Results!$D$11=0,0,(G20+N(B20)-N(C20))/Results!$D$11))</f>
        <v/>
      </c>
      <c r="J20" s="10" t="str">
        <f aca="false">IF(A20="","",IF(Results!$D$11=0,0,(SUMIF('Current trees'!$C$2:$C$501,E20,'Current trees'!$F$2:$F$501)+SUMIF('Planting plan'!$E$2:$E$201,E20,'Planting plan'!$H$2:$H$201))/Results!$D$11))</f>
        <v/>
      </c>
      <c r="K20" s="10" t="str">
        <f aca="false">IF(OR(A20="",F20="not in list"),"",IF(Results!$D$11=0,0,(SUMIF('Current trees'!$D$2:$D$501,F20,'Current trees'!$F$2:$F$501)+SUMIF('Planting plan'!$F$2:$F$201,F20,'Planting plan'!$H$2:$H$201))/Results!$D$11))</f>
        <v/>
      </c>
      <c r="L20" s="9" t="str">
        <f aca="false">IF(AND(A20="",B20="",C20=""),"",IF(A20="","Species name missing: these trees are not counted",IF(A20&lt;&gt;TRIM(A20),"Extra spaces in the species name: remove them",IF(OR(AND(B20&lt;&gt;"",IFERROR(OR(NOT(ISNUMBER(B20)),B20&lt;0,B20&lt;&gt;INT(B20)),TRUE())),AND(C20&lt;&gt;"",IFERROR(OR(NOT(ISNUMBER(C20)),C20&lt;0,C20&lt;&gt;INT(C20)),TRUE()))),"Number of trees must be a whole number, 0 or more",IF(N(C20)&gt;N(G20)+N(B20),"More trees removed than exist: check",IF(F20="not in list","Genus not in 'Genus–family list': add it",IF(COUNTIF($A$2:$A$201,A20)&gt;1,"Species listed more than once: combine the rows",IF(N(B20)=0,IF(N(C20)&gt;0,"Removal only: shares updated",""),IF(D20="Major host","Major host of a regulated pest: reconsider",IF(I20&gt;Results!$C$5,"Species above its limit after planting",IF(J20&gt;Results!$C$6,"Genus above its limit after planting",IF(K20&gt;Results!$C$7,"Family above its limit after planting",IF(D20="Host","Host of a regulated pest: check which pest",IF(OR(I20&gt;Results!$D$5,J20&gt;Results!$D$6,K20&gt;Results!$D$7),"Within 10–20–30, above a Melbourne target",IF(OR(D20="",D20="Not checked"),"OK for diversity; pest–host class not checked yet","OK")))))))))))))))</f>
        <v/>
      </c>
    </row>
    <row r="21" customFormat="false" ht="15" hidden="false" customHeight="true" outlineLevel="0" collapsed="false">
      <c r="A21" s="7"/>
      <c r="B21" s="8"/>
      <c r="C21" s="8"/>
      <c r="D21" s="7"/>
      <c r="E21" s="9" t="str">
        <f aca="false">IF(A21="","",IFERROR(LEFT(TRIM(A21),FIND(" ",TRIM(A21))-1),TRIM(A21)))</f>
        <v/>
      </c>
      <c r="F21" s="9" t="str">
        <f aca="false">IF(A21="","",IFERROR(VLOOKUP(E21,'Genus–family list'!$A$2:$B$400,2,FALSE()),"not in list"))</f>
        <v/>
      </c>
      <c r="G21" s="11" t="str">
        <f aca="false">IF(A21="","",SUMIF('Current trees'!$A$2:$A$501,A21,'Current trees'!$B$2:$B$501))</f>
        <v/>
      </c>
      <c r="H21" s="11" t="str">
        <f aca="false">IF(A21="","",IF(COUNTIF('Current trees'!$A$2:$A$501,A21)&gt;0,0,N(B21)-N(C21)))</f>
        <v/>
      </c>
      <c r="I21" s="10" t="str">
        <f aca="false">IF(A21="","",IF(Results!$D$11=0,0,(G21+N(B21)-N(C21))/Results!$D$11))</f>
        <v/>
      </c>
      <c r="J21" s="10" t="str">
        <f aca="false">IF(A21="","",IF(Results!$D$11=0,0,(SUMIF('Current trees'!$C$2:$C$501,E21,'Current trees'!$F$2:$F$501)+SUMIF('Planting plan'!$E$2:$E$201,E21,'Planting plan'!$H$2:$H$201))/Results!$D$11))</f>
        <v/>
      </c>
      <c r="K21" s="10" t="str">
        <f aca="false">IF(OR(A21="",F21="not in list"),"",IF(Results!$D$11=0,0,(SUMIF('Current trees'!$D$2:$D$501,F21,'Current trees'!$F$2:$F$501)+SUMIF('Planting plan'!$F$2:$F$201,F21,'Planting plan'!$H$2:$H$201))/Results!$D$11))</f>
        <v/>
      </c>
      <c r="L21" s="9" t="str">
        <f aca="false">IF(AND(A21="",B21="",C21=""),"",IF(A21="","Species name missing: these trees are not counted",IF(A21&lt;&gt;TRIM(A21),"Extra spaces in the species name: remove them",IF(OR(AND(B21&lt;&gt;"",IFERROR(OR(NOT(ISNUMBER(B21)),B21&lt;0,B21&lt;&gt;INT(B21)),TRUE())),AND(C21&lt;&gt;"",IFERROR(OR(NOT(ISNUMBER(C21)),C21&lt;0,C21&lt;&gt;INT(C21)),TRUE()))),"Number of trees must be a whole number, 0 or more",IF(N(C21)&gt;N(G21)+N(B21),"More trees removed than exist: check",IF(F21="not in list","Genus not in 'Genus–family list': add it",IF(COUNTIF($A$2:$A$201,A21)&gt;1,"Species listed more than once: combine the rows",IF(N(B21)=0,IF(N(C21)&gt;0,"Removal only: shares updated",""),IF(D21="Major host","Major host of a regulated pest: reconsider",IF(I21&gt;Results!$C$5,"Species above its limit after planting",IF(J21&gt;Results!$C$6,"Genus above its limit after planting",IF(K21&gt;Results!$C$7,"Family above its limit after planting",IF(D21="Host","Host of a regulated pest: check which pest",IF(OR(I21&gt;Results!$D$5,J21&gt;Results!$D$6,K21&gt;Results!$D$7),"Within 10–20–30, above a Melbourne target",IF(OR(D21="",D21="Not checked"),"OK for diversity; pest–host class not checked yet","OK")))))))))))))))</f>
        <v/>
      </c>
    </row>
    <row r="22" customFormat="false" ht="15" hidden="false" customHeight="true" outlineLevel="0" collapsed="false">
      <c r="A22" s="7"/>
      <c r="B22" s="8"/>
      <c r="C22" s="8"/>
      <c r="D22" s="7"/>
      <c r="E22" s="9" t="str">
        <f aca="false">IF(A22="","",IFERROR(LEFT(TRIM(A22),FIND(" ",TRIM(A22))-1),TRIM(A22)))</f>
        <v/>
      </c>
      <c r="F22" s="9" t="str">
        <f aca="false">IF(A22="","",IFERROR(VLOOKUP(E22,'Genus–family list'!$A$2:$B$400,2,FALSE()),"not in list"))</f>
        <v/>
      </c>
      <c r="G22" s="11" t="str">
        <f aca="false">IF(A22="","",SUMIF('Current trees'!$A$2:$A$501,A22,'Current trees'!$B$2:$B$501))</f>
        <v/>
      </c>
      <c r="H22" s="11" t="str">
        <f aca="false">IF(A22="","",IF(COUNTIF('Current trees'!$A$2:$A$501,A22)&gt;0,0,N(B22)-N(C22)))</f>
        <v/>
      </c>
      <c r="I22" s="10" t="str">
        <f aca="false">IF(A22="","",IF(Results!$D$11=0,0,(G22+N(B22)-N(C22))/Results!$D$11))</f>
        <v/>
      </c>
      <c r="J22" s="10" t="str">
        <f aca="false">IF(A22="","",IF(Results!$D$11=0,0,(SUMIF('Current trees'!$C$2:$C$501,E22,'Current trees'!$F$2:$F$501)+SUMIF('Planting plan'!$E$2:$E$201,E22,'Planting plan'!$H$2:$H$201))/Results!$D$11))</f>
        <v/>
      </c>
      <c r="K22" s="10" t="str">
        <f aca="false">IF(OR(A22="",F22="not in list"),"",IF(Results!$D$11=0,0,(SUMIF('Current trees'!$D$2:$D$501,F22,'Current trees'!$F$2:$F$501)+SUMIF('Planting plan'!$F$2:$F$201,F22,'Planting plan'!$H$2:$H$201))/Results!$D$11))</f>
        <v/>
      </c>
      <c r="L22" s="9" t="str">
        <f aca="false">IF(AND(A22="",B22="",C22=""),"",IF(A22="","Species name missing: these trees are not counted",IF(A22&lt;&gt;TRIM(A22),"Extra spaces in the species name: remove them",IF(OR(AND(B22&lt;&gt;"",IFERROR(OR(NOT(ISNUMBER(B22)),B22&lt;0,B22&lt;&gt;INT(B22)),TRUE())),AND(C22&lt;&gt;"",IFERROR(OR(NOT(ISNUMBER(C22)),C22&lt;0,C22&lt;&gt;INT(C22)),TRUE()))),"Number of trees must be a whole number, 0 or more",IF(N(C22)&gt;N(G22)+N(B22),"More trees removed than exist: check",IF(F22="not in list","Genus not in 'Genus–family list': add it",IF(COUNTIF($A$2:$A$201,A22)&gt;1,"Species listed more than once: combine the rows",IF(N(B22)=0,IF(N(C22)&gt;0,"Removal only: shares updated",""),IF(D22="Major host","Major host of a regulated pest: reconsider",IF(I22&gt;Results!$C$5,"Species above its limit after planting",IF(J22&gt;Results!$C$6,"Genus above its limit after planting",IF(K22&gt;Results!$C$7,"Family above its limit after planting",IF(D22="Host","Host of a regulated pest: check which pest",IF(OR(I22&gt;Results!$D$5,J22&gt;Results!$D$6,K22&gt;Results!$D$7),"Within 10–20–30, above a Melbourne target",IF(OR(D22="",D22="Not checked"),"OK for diversity; pest–host class not checked yet","OK")))))))))))))))</f>
        <v/>
      </c>
    </row>
    <row r="23" customFormat="false" ht="15" hidden="false" customHeight="true" outlineLevel="0" collapsed="false">
      <c r="A23" s="7"/>
      <c r="B23" s="8"/>
      <c r="C23" s="8"/>
      <c r="D23" s="7"/>
      <c r="E23" s="9" t="str">
        <f aca="false">IF(A23="","",IFERROR(LEFT(TRIM(A23),FIND(" ",TRIM(A23))-1),TRIM(A23)))</f>
        <v/>
      </c>
      <c r="F23" s="9" t="str">
        <f aca="false">IF(A23="","",IFERROR(VLOOKUP(E23,'Genus–family list'!$A$2:$B$400,2,FALSE()),"not in list"))</f>
        <v/>
      </c>
      <c r="G23" s="11" t="str">
        <f aca="false">IF(A23="","",SUMIF('Current trees'!$A$2:$A$501,A23,'Current trees'!$B$2:$B$501))</f>
        <v/>
      </c>
      <c r="H23" s="11" t="str">
        <f aca="false">IF(A23="","",IF(COUNTIF('Current trees'!$A$2:$A$501,A23)&gt;0,0,N(B23)-N(C23)))</f>
        <v/>
      </c>
      <c r="I23" s="10" t="str">
        <f aca="false">IF(A23="","",IF(Results!$D$11=0,0,(G23+N(B23)-N(C23))/Results!$D$11))</f>
        <v/>
      </c>
      <c r="J23" s="10" t="str">
        <f aca="false">IF(A23="","",IF(Results!$D$11=0,0,(SUMIF('Current trees'!$C$2:$C$501,E23,'Current trees'!$F$2:$F$501)+SUMIF('Planting plan'!$E$2:$E$201,E23,'Planting plan'!$H$2:$H$201))/Results!$D$11))</f>
        <v/>
      </c>
      <c r="K23" s="10" t="str">
        <f aca="false">IF(OR(A23="",F23="not in list"),"",IF(Results!$D$11=0,0,(SUMIF('Current trees'!$D$2:$D$501,F23,'Current trees'!$F$2:$F$501)+SUMIF('Planting plan'!$F$2:$F$201,F23,'Planting plan'!$H$2:$H$201))/Results!$D$11))</f>
        <v/>
      </c>
      <c r="L23" s="9" t="str">
        <f aca="false">IF(AND(A23="",B23="",C23=""),"",IF(A23="","Species name missing: these trees are not counted",IF(A23&lt;&gt;TRIM(A23),"Extra spaces in the species name: remove them",IF(OR(AND(B23&lt;&gt;"",IFERROR(OR(NOT(ISNUMBER(B23)),B23&lt;0,B23&lt;&gt;INT(B23)),TRUE())),AND(C23&lt;&gt;"",IFERROR(OR(NOT(ISNUMBER(C23)),C23&lt;0,C23&lt;&gt;INT(C23)),TRUE()))),"Number of trees must be a whole number, 0 or more",IF(N(C23)&gt;N(G23)+N(B23),"More trees removed than exist: check",IF(F23="not in list","Genus not in 'Genus–family list': add it",IF(COUNTIF($A$2:$A$201,A23)&gt;1,"Species listed more than once: combine the rows",IF(N(B23)=0,IF(N(C23)&gt;0,"Removal only: shares updated",""),IF(D23="Major host","Major host of a regulated pest: reconsider",IF(I23&gt;Results!$C$5,"Species above its limit after planting",IF(J23&gt;Results!$C$6,"Genus above its limit after planting",IF(K23&gt;Results!$C$7,"Family above its limit after planting",IF(D23="Host","Host of a regulated pest: check which pest",IF(OR(I23&gt;Results!$D$5,J23&gt;Results!$D$6,K23&gt;Results!$D$7),"Within 10–20–30, above a Melbourne target",IF(OR(D23="",D23="Not checked"),"OK for diversity; pest–host class not checked yet","OK")))))))))))))))</f>
        <v/>
      </c>
    </row>
    <row r="24" customFormat="false" ht="15" hidden="false" customHeight="true" outlineLevel="0" collapsed="false">
      <c r="A24" s="7"/>
      <c r="B24" s="8"/>
      <c r="C24" s="8"/>
      <c r="D24" s="7"/>
      <c r="E24" s="9" t="str">
        <f aca="false">IF(A24="","",IFERROR(LEFT(TRIM(A24),FIND(" ",TRIM(A24))-1),TRIM(A24)))</f>
        <v/>
      </c>
      <c r="F24" s="9" t="str">
        <f aca="false">IF(A24="","",IFERROR(VLOOKUP(E24,'Genus–family list'!$A$2:$B$400,2,FALSE()),"not in list"))</f>
        <v/>
      </c>
      <c r="G24" s="11" t="str">
        <f aca="false">IF(A24="","",SUMIF('Current trees'!$A$2:$A$501,A24,'Current trees'!$B$2:$B$501))</f>
        <v/>
      </c>
      <c r="H24" s="11" t="str">
        <f aca="false">IF(A24="","",IF(COUNTIF('Current trees'!$A$2:$A$501,A24)&gt;0,0,N(B24)-N(C24)))</f>
        <v/>
      </c>
      <c r="I24" s="10" t="str">
        <f aca="false">IF(A24="","",IF(Results!$D$11=0,0,(G24+N(B24)-N(C24))/Results!$D$11))</f>
        <v/>
      </c>
      <c r="J24" s="10" t="str">
        <f aca="false">IF(A24="","",IF(Results!$D$11=0,0,(SUMIF('Current trees'!$C$2:$C$501,E24,'Current trees'!$F$2:$F$501)+SUMIF('Planting plan'!$E$2:$E$201,E24,'Planting plan'!$H$2:$H$201))/Results!$D$11))</f>
        <v/>
      </c>
      <c r="K24" s="10" t="str">
        <f aca="false">IF(OR(A24="",F24="not in list"),"",IF(Results!$D$11=0,0,(SUMIF('Current trees'!$D$2:$D$501,F24,'Current trees'!$F$2:$F$501)+SUMIF('Planting plan'!$F$2:$F$201,F24,'Planting plan'!$H$2:$H$201))/Results!$D$11))</f>
        <v/>
      </c>
      <c r="L24" s="9" t="str">
        <f aca="false">IF(AND(A24="",B24="",C24=""),"",IF(A24="","Species name missing: these trees are not counted",IF(A24&lt;&gt;TRIM(A24),"Extra spaces in the species name: remove them",IF(OR(AND(B24&lt;&gt;"",IFERROR(OR(NOT(ISNUMBER(B24)),B24&lt;0,B24&lt;&gt;INT(B24)),TRUE())),AND(C24&lt;&gt;"",IFERROR(OR(NOT(ISNUMBER(C24)),C24&lt;0,C24&lt;&gt;INT(C24)),TRUE()))),"Number of trees must be a whole number, 0 or more",IF(N(C24)&gt;N(G24)+N(B24),"More trees removed than exist: check",IF(F24="not in list","Genus not in 'Genus–family list': add it",IF(COUNTIF($A$2:$A$201,A24)&gt;1,"Species listed more than once: combine the rows",IF(N(B24)=0,IF(N(C24)&gt;0,"Removal only: shares updated",""),IF(D24="Major host","Major host of a regulated pest: reconsider",IF(I24&gt;Results!$C$5,"Species above its limit after planting",IF(J24&gt;Results!$C$6,"Genus above its limit after planting",IF(K24&gt;Results!$C$7,"Family above its limit after planting",IF(D24="Host","Host of a regulated pest: check which pest",IF(OR(I24&gt;Results!$D$5,J24&gt;Results!$D$6,K24&gt;Results!$D$7),"Within 10–20–30, above a Melbourne target",IF(OR(D24="",D24="Not checked"),"OK for diversity; pest–host class not checked yet","OK")))))))))))))))</f>
        <v/>
      </c>
    </row>
    <row r="25" customFormat="false" ht="15" hidden="false" customHeight="true" outlineLevel="0" collapsed="false">
      <c r="A25" s="7"/>
      <c r="B25" s="8"/>
      <c r="C25" s="8"/>
      <c r="D25" s="7"/>
      <c r="E25" s="9" t="str">
        <f aca="false">IF(A25="","",IFERROR(LEFT(TRIM(A25),FIND(" ",TRIM(A25))-1),TRIM(A25)))</f>
        <v/>
      </c>
      <c r="F25" s="9" t="str">
        <f aca="false">IF(A25="","",IFERROR(VLOOKUP(E25,'Genus–family list'!$A$2:$B$400,2,FALSE()),"not in list"))</f>
        <v/>
      </c>
      <c r="G25" s="11" t="str">
        <f aca="false">IF(A25="","",SUMIF('Current trees'!$A$2:$A$501,A25,'Current trees'!$B$2:$B$501))</f>
        <v/>
      </c>
      <c r="H25" s="11" t="str">
        <f aca="false">IF(A25="","",IF(COUNTIF('Current trees'!$A$2:$A$501,A25)&gt;0,0,N(B25)-N(C25)))</f>
        <v/>
      </c>
      <c r="I25" s="10" t="str">
        <f aca="false">IF(A25="","",IF(Results!$D$11=0,0,(G25+N(B25)-N(C25))/Results!$D$11))</f>
        <v/>
      </c>
      <c r="J25" s="10" t="str">
        <f aca="false">IF(A25="","",IF(Results!$D$11=0,0,(SUMIF('Current trees'!$C$2:$C$501,E25,'Current trees'!$F$2:$F$501)+SUMIF('Planting plan'!$E$2:$E$201,E25,'Planting plan'!$H$2:$H$201))/Results!$D$11))</f>
        <v/>
      </c>
      <c r="K25" s="10" t="str">
        <f aca="false">IF(OR(A25="",F25="not in list"),"",IF(Results!$D$11=0,0,(SUMIF('Current trees'!$D$2:$D$501,F25,'Current trees'!$F$2:$F$501)+SUMIF('Planting plan'!$F$2:$F$201,F25,'Planting plan'!$H$2:$H$201))/Results!$D$11))</f>
        <v/>
      </c>
      <c r="L25" s="9" t="str">
        <f aca="false">IF(AND(A25="",B25="",C25=""),"",IF(A25="","Species name missing: these trees are not counted",IF(A25&lt;&gt;TRIM(A25),"Extra spaces in the species name: remove them",IF(OR(AND(B25&lt;&gt;"",IFERROR(OR(NOT(ISNUMBER(B25)),B25&lt;0,B25&lt;&gt;INT(B25)),TRUE())),AND(C25&lt;&gt;"",IFERROR(OR(NOT(ISNUMBER(C25)),C25&lt;0,C25&lt;&gt;INT(C25)),TRUE()))),"Number of trees must be a whole number, 0 or more",IF(N(C25)&gt;N(G25)+N(B25),"More trees removed than exist: check",IF(F25="not in list","Genus not in 'Genus–family list': add it",IF(COUNTIF($A$2:$A$201,A25)&gt;1,"Species listed more than once: combine the rows",IF(N(B25)=0,IF(N(C25)&gt;0,"Removal only: shares updated",""),IF(D25="Major host","Major host of a regulated pest: reconsider",IF(I25&gt;Results!$C$5,"Species above its limit after planting",IF(J25&gt;Results!$C$6,"Genus above its limit after planting",IF(K25&gt;Results!$C$7,"Family above its limit after planting",IF(D25="Host","Host of a regulated pest: check which pest",IF(OR(I25&gt;Results!$D$5,J25&gt;Results!$D$6,K25&gt;Results!$D$7),"Within 10–20–30, above a Melbourne target",IF(OR(D25="",D25="Not checked"),"OK for diversity; pest–host class not checked yet","OK")))))))))))))))</f>
        <v/>
      </c>
    </row>
    <row r="26" customFormat="false" ht="15" hidden="false" customHeight="true" outlineLevel="0" collapsed="false">
      <c r="A26" s="7"/>
      <c r="B26" s="8"/>
      <c r="C26" s="8"/>
      <c r="D26" s="7"/>
      <c r="E26" s="9" t="str">
        <f aca="false">IF(A26="","",IFERROR(LEFT(TRIM(A26),FIND(" ",TRIM(A26))-1),TRIM(A26)))</f>
        <v/>
      </c>
      <c r="F26" s="9" t="str">
        <f aca="false">IF(A26="","",IFERROR(VLOOKUP(E26,'Genus–family list'!$A$2:$B$400,2,FALSE()),"not in list"))</f>
        <v/>
      </c>
      <c r="G26" s="11" t="str">
        <f aca="false">IF(A26="","",SUMIF('Current trees'!$A$2:$A$501,A26,'Current trees'!$B$2:$B$501))</f>
        <v/>
      </c>
      <c r="H26" s="11" t="str">
        <f aca="false">IF(A26="","",IF(COUNTIF('Current trees'!$A$2:$A$501,A26)&gt;0,0,N(B26)-N(C26)))</f>
        <v/>
      </c>
      <c r="I26" s="10" t="str">
        <f aca="false">IF(A26="","",IF(Results!$D$11=0,0,(G26+N(B26)-N(C26))/Results!$D$11))</f>
        <v/>
      </c>
      <c r="J26" s="10" t="str">
        <f aca="false">IF(A26="","",IF(Results!$D$11=0,0,(SUMIF('Current trees'!$C$2:$C$501,E26,'Current trees'!$F$2:$F$501)+SUMIF('Planting plan'!$E$2:$E$201,E26,'Planting plan'!$H$2:$H$201))/Results!$D$11))</f>
        <v/>
      </c>
      <c r="K26" s="10" t="str">
        <f aca="false">IF(OR(A26="",F26="not in list"),"",IF(Results!$D$11=0,0,(SUMIF('Current trees'!$D$2:$D$501,F26,'Current trees'!$F$2:$F$501)+SUMIF('Planting plan'!$F$2:$F$201,F26,'Planting plan'!$H$2:$H$201))/Results!$D$11))</f>
        <v/>
      </c>
      <c r="L26" s="9" t="str">
        <f aca="false">IF(AND(A26="",B26="",C26=""),"",IF(A26="","Species name missing: these trees are not counted",IF(A26&lt;&gt;TRIM(A26),"Extra spaces in the species name: remove them",IF(OR(AND(B26&lt;&gt;"",IFERROR(OR(NOT(ISNUMBER(B26)),B26&lt;0,B26&lt;&gt;INT(B26)),TRUE())),AND(C26&lt;&gt;"",IFERROR(OR(NOT(ISNUMBER(C26)),C26&lt;0,C26&lt;&gt;INT(C26)),TRUE()))),"Number of trees must be a whole number, 0 or more",IF(N(C26)&gt;N(G26)+N(B26),"More trees removed than exist: check",IF(F26="not in list","Genus not in 'Genus–family list': add it",IF(COUNTIF($A$2:$A$201,A26)&gt;1,"Species listed more than once: combine the rows",IF(N(B26)=0,IF(N(C26)&gt;0,"Removal only: shares updated",""),IF(D26="Major host","Major host of a regulated pest: reconsider",IF(I26&gt;Results!$C$5,"Species above its limit after planting",IF(J26&gt;Results!$C$6,"Genus above its limit after planting",IF(K26&gt;Results!$C$7,"Family above its limit after planting",IF(D26="Host","Host of a regulated pest: check which pest",IF(OR(I26&gt;Results!$D$5,J26&gt;Results!$D$6,K26&gt;Results!$D$7),"Within 10–20–30, above a Melbourne target",IF(OR(D26="",D26="Not checked"),"OK for diversity; pest–host class not checked yet","OK")))))))))))))))</f>
        <v/>
      </c>
    </row>
    <row r="27" customFormat="false" ht="15" hidden="false" customHeight="true" outlineLevel="0" collapsed="false">
      <c r="A27" s="7"/>
      <c r="B27" s="8"/>
      <c r="C27" s="8"/>
      <c r="D27" s="7"/>
      <c r="E27" s="9" t="str">
        <f aca="false">IF(A27="","",IFERROR(LEFT(TRIM(A27),FIND(" ",TRIM(A27))-1),TRIM(A27)))</f>
        <v/>
      </c>
      <c r="F27" s="9" t="str">
        <f aca="false">IF(A27="","",IFERROR(VLOOKUP(E27,'Genus–family list'!$A$2:$B$400,2,FALSE()),"not in list"))</f>
        <v/>
      </c>
      <c r="G27" s="11" t="str">
        <f aca="false">IF(A27="","",SUMIF('Current trees'!$A$2:$A$501,A27,'Current trees'!$B$2:$B$501))</f>
        <v/>
      </c>
      <c r="H27" s="11" t="str">
        <f aca="false">IF(A27="","",IF(COUNTIF('Current trees'!$A$2:$A$501,A27)&gt;0,0,N(B27)-N(C27)))</f>
        <v/>
      </c>
      <c r="I27" s="10" t="str">
        <f aca="false">IF(A27="","",IF(Results!$D$11=0,0,(G27+N(B27)-N(C27))/Results!$D$11))</f>
        <v/>
      </c>
      <c r="J27" s="10" t="str">
        <f aca="false">IF(A27="","",IF(Results!$D$11=0,0,(SUMIF('Current trees'!$C$2:$C$501,E27,'Current trees'!$F$2:$F$501)+SUMIF('Planting plan'!$E$2:$E$201,E27,'Planting plan'!$H$2:$H$201))/Results!$D$11))</f>
        <v/>
      </c>
      <c r="K27" s="10" t="str">
        <f aca="false">IF(OR(A27="",F27="not in list"),"",IF(Results!$D$11=0,0,(SUMIF('Current trees'!$D$2:$D$501,F27,'Current trees'!$F$2:$F$501)+SUMIF('Planting plan'!$F$2:$F$201,F27,'Planting plan'!$H$2:$H$201))/Results!$D$11))</f>
        <v/>
      </c>
      <c r="L27" s="9" t="str">
        <f aca="false">IF(AND(A27="",B27="",C27=""),"",IF(A27="","Species name missing: these trees are not counted",IF(A27&lt;&gt;TRIM(A27),"Extra spaces in the species name: remove them",IF(OR(AND(B27&lt;&gt;"",IFERROR(OR(NOT(ISNUMBER(B27)),B27&lt;0,B27&lt;&gt;INT(B27)),TRUE())),AND(C27&lt;&gt;"",IFERROR(OR(NOT(ISNUMBER(C27)),C27&lt;0,C27&lt;&gt;INT(C27)),TRUE()))),"Number of trees must be a whole number, 0 or more",IF(N(C27)&gt;N(G27)+N(B27),"More trees removed than exist: check",IF(F27="not in list","Genus not in 'Genus–family list': add it",IF(COUNTIF($A$2:$A$201,A27)&gt;1,"Species listed more than once: combine the rows",IF(N(B27)=0,IF(N(C27)&gt;0,"Removal only: shares updated",""),IF(D27="Major host","Major host of a regulated pest: reconsider",IF(I27&gt;Results!$C$5,"Species above its limit after planting",IF(J27&gt;Results!$C$6,"Genus above its limit after planting",IF(K27&gt;Results!$C$7,"Family above its limit after planting",IF(D27="Host","Host of a regulated pest: check which pest",IF(OR(I27&gt;Results!$D$5,J27&gt;Results!$D$6,K27&gt;Results!$D$7),"Within 10–20–30, above a Melbourne target",IF(OR(D27="",D27="Not checked"),"OK for diversity; pest–host class not checked yet","OK")))))))))))))))</f>
        <v/>
      </c>
    </row>
    <row r="28" customFormat="false" ht="15" hidden="false" customHeight="true" outlineLevel="0" collapsed="false">
      <c r="A28" s="7"/>
      <c r="B28" s="8"/>
      <c r="C28" s="8"/>
      <c r="D28" s="7"/>
      <c r="E28" s="9" t="str">
        <f aca="false">IF(A28="","",IFERROR(LEFT(TRIM(A28),FIND(" ",TRIM(A28))-1),TRIM(A28)))</f>
        <v/>
      </c>
      <c r="F28" s="9" t="str">
        <f aca="false">IF(A28="","",IFERROR(VLOOKUP(E28,'Genus–family list'!$A$2:$B$400,2,FALSE()),"not in list"))</f>
        <v/>
      </c>
      <c r="G28" s="11" t="str">
        <f aca="false">IF(A28="","",SUMIF('Current trees'!$A$2:$A$501,A28,'Current trees'!$B$2:$B$501))</f>
        <v/>
      </c>
      <c r="H28" s="11" t="str">
        <f aca="false">IF(A28="","",IF(COUNTIF('Current trees'!$A$2:$A$501,A28)&gt;0,0,N(B28)-N(C28)))</f>
        <v/>
      </c>
      <c r="I28" s="10" t="str">
        <f aca="false">IF(A28="","",IF(Results!$D$11=0,0,(G28+N(B28)-N(C28))/Results!$D$11))</f>
        <v/>
      </c>
      <c r="J28" s="10" t="str">
        <f aca="false">IF(A28="","",IF(Results!$D$11=0,0,(SUMIF('Current trees'!$C$2:$C$501,E28,'Current trees'!$F$2:$F$501)+SUMIF('Planting plan'!$E$2:$E$201,E28,'Planting plan'!$H$2:$H$201))/Results!$D$11))</f>
        <v/>
      </c>
      <c r="K28" s="10" t="str">
        <f aca="false">IF(OR(A28="",F28="not in list"),"",IF(Results!$D$11=0,0,(SUMIF('Current trees'!$D$2:$D$501,F28,'Current trees'!$F$2:$F$501)+SUMIF('Planting plan'!$F$2:$F$201,F28,'Planting plan'!$H$2:$H$201))/Results!$D$11))</f>
        <v/>
      </c>
      <c r="L28" s="9" t="str">
        <f aca="false">IF(AND(A28="",B28="",C28=""),"",IF(A28="","Species name missing: these trees are not counted",IF(A28&lt;&gt;TRIM(A28),"Extra spaces in the species name: remove them",IF(OR(AND(B28&lt;&gt;"",IFERROR(OR(NOT(ISNUMBER(B28)),B28&lt;0,B28&lt;&gt;INT(B28)),TRUE())),AND(C28&lt;&gt;"",IFERROR(OR(NOT(ISNUMBER(C28)),C28&lt;0,C28&lt;&gt;INT(C28)),TRUE()))),"Number of trees must be a whole number, 0 or more",IF(N(C28)&gt;N(G28)+N(B28),"More trees removed than exist: check",IF(F28="not in list","Genus not in 'Genus–family list': add it",IF(COUNTIF($A$2:$A$201,A28)&gt;1,"Species listed more than once: combine the rows",IF(N(B28)=0,IF(N(C28)&gt;0,"Removal only: shares updated",""),IF(D28="Major host","Major host of a regulated pest: reconsider",IF(I28&gt;Results!$C$5,"Species above its limit after planting",IF(J28&gt;Results!$C$6,"Genus above its limit after planting",IF(K28&gt;Results!$C$7,"Family above its limit after planting",IF(D28="Host","Host of a regulated pest: check which pest",IF(OR(I28&gt;Results!$D$5,J28&gt;Results!$D$6,K28&gt;Results!$D$7),"Within 10–20–30, above a Melbourne target",IF(OR(D28="",D28="Not checked"),"OK for diversity; pest–host class not checked yet","OK")))))))))))))))</f>
        <v/>
      </c>
    </row>
    <row r="29" customFormat="false" ht="15" hidden="false" customHeight="true" outlineLevel="0" collapsed="false">
      <c r="A29" s="7"/>
      <c r="B29" s="8"/>
      <c r="C29" s="8"/>
      <c r="D29" s="7"/>
      <c r="E29" s="9" t="str">
        <f aca="false">IF(A29="","",IFERROR(LEFT(TRIM(A29),FIND(" ",TRIM(A29))-1),TRIM(A29)))</f>
        <v/>
      </c>
      <c r="F29" s="9" t="str">
        <f aca="false">IF(A29="","",IFERROR(VLOOKUP(E29,'Genus–family list'!$A$2:$B$400,2,FALSE()),"not in list"))</f>
        <v/>
      </c>
      <c r="G29" s="11" t="str">
        <f aca="false">IF(A29="","",SUMIF('Current trees'!$A$2:$A$501,A29,'Current trees'!$B$2:$B$501))</f>
        <v/>
      </c>
      <c r="H29" s="11" t="str">
        <f aca="false">IF(A29="","",IF(COUNTIF('Current trees'!$A$2:$A$501,A29)&gt;0,0,N(B29)-N(C29)))</f>
        <v/>
      </c>
      <c r="I29" s="10" t="str">
        <f aca="false">IF(A29="","",IF(Results!$D$11=0,0,(G29+N(B29)-N(C29))/Results!$D$11))</f>
        <v/>
      </c>
      <c r="J29" s="10" t="str">
        <f aca="false">IF(A29="","",IF(Results!$D$11=0,0,(SUMIF('Current trees'!$C$2:$C$501,E29,'Current trees'!$F$2:$F$501)+SUMIF('Planting plan'!$E$2:$E$201,E29,'Planting plan'!$H$2:$H$201))/Results!$D$11))</f>
        <v/>
      </c>
      <c r="K29" s="10" t="str">
        <f aca="false">IF(OR(A29="",F29="not in list"),"",IF(Results!$D$11=0,0,(SUMIF('Current trees'!$D$2:$D$501,F29,'Current trees'!$F$2:$F$501)+SUMIF('Planting plan'!$F$2:$F$201,F29,'Planting plan'!$H$2:$H$201))/Results!$D$11))</f>
        <v/>
      </c>
      <c r="L29" s="9" t="str">
        <f aca="false">IF(AND(A29="",B29="",C29=""),"",IF(A29="","Species name missing: these trees are not counted",IF(A29&lt;&gt;TRIM(A29),"Extra spaces in the species name: remove them",IF(OR(AND(B29&lt;&gt;"",IFERROR(OR(NOT(ISNUMBER(B29)),B29&lt;0,B29&lt;&gt;INT(B29)),TRUE())),AND(C29&lt;&gt;"",IFERROR(OR(NOT(ISNUMBER(C29)),C29&lt;0,C29&lt;&gt;INT(C29)),TRUE()))),"Number of trees must be a whole number, 0 or more",IF(N(C29)&gt;N(G29)+N(B29),"More trees removed than exist: check",IF(F29="not in list","Genus not in 'Genus–family list': add it",IF(COUNTIF($A$2:$A$201,A29)&gt;1,"Species listed more than once: combine the rows",IF(N(B29)=0,IF(N(C29)&gt;0,"Removal only: shares updated",""),IF(D29="Major host","Major host of a regulated pest: reconsider",IF(I29&gt;Results!$C$5,"Species above its limit after planting",IF(J29&gt;Results!$C$6,"Genus above its limit after planting",IF(K29&gt;Results!$C$7,"Family above its limit after planting",IF(D29="Host","Host of a regulated pest: check which pest",IF(OR(I29&gt;Results!$D$5,J29&gt;Results!$D$6,K29&gt;Results!$D$7),"Within 10–20–30, above a Melbourne target",IF(OR(D29="",D29="Not checked"),"OK for diversity; pest–host class not checked yet","OK")))))))))))))))</f>
        <v/>
      </c>
    </row>
    <row r="30" customFormat="false" ht="15" hidden="false" customHeight="true" outlineLevel="0" collapsed="false">
      <c r="A30" s="7"/>
      <c r="B30" s="8"/>
      <c r="C30" s="8"/>
      <c r="D30" s="7"/>
      <c r="E30" s="9" t="str">
        <f aca="false">IF(A30="","",IFERROR(LEFT(TRIM(A30),FIND(" ",TRIM(A30))-1),TRIM(A30)))</f>
        <v/>
      </c>
      <c r="F30" s="9" t="str">
        <f aca="false">IF(A30="","",IFERROR(VLOOKUP(E30,'Genus–family list'!$A$2:$B$400,2,FALSE()),"not in list"))</f>
        <v/>
      </c>
      <c r="G30" s="11" t="str">
        <f aca="false">IF(A30="","",SUMIF('Current trees'!$A$2:$A$501,A30,'Current trees'!$B$2:$B$501))</f>
        <v/>
      </c>
      <c r="H30" s="11" t="str">
        <f aca="false">IF(A30="","",IF(COUNTIF('Current trees'!$A$2:$A$501,A30)&gt;0,0,N(B30)-N(C30)))</f>
        <v/>
      </c>
      <c r="I30" s="10" t="str">
        <f aca="false">IF(A30="","",IF(Results!$D$11=0,0,(G30+N(B30)-N(C30))/Results!$D$11))</f>
        <v/>
      </c>
      <c r="J30" s="10" t="str">
        <f aca="false">IF(A30="","",IF(Results!$D$11=0,0,(SUMIF('Current trees'!$C$2:$C$501,E30,'Current trees'!$F$2:$F$501)+SUMIF('Planting plan'!$E$2:$E$201,E30,'Planting plan'!$H$2:$H$201))/Results!$D$11))</f>
        <v/>
      </c>
      <c r="K30" s="10" t="str">
        <f aca="false">IF(OR(A30="",F30="not in list"),"",IF(Results!$D$11=0,0,(SUMIF('Current trees'!$D$2:$D$501,F30,'Current trees'!$F$2:$F$501)+SUMIF('Planting plan'!$F$2:$F$201,F30,'Planting plan'!$H$2:$H$201))/Results!$D$11))</f>
        <v/>
      </c>
      <c r="L30" s="9" t="str">
        <f aca="false">IF(AND(A30="",B30="",C30=""),"",IF(A30="","Species name missing: these trees are not counted",IF(A30&lt;&gt;TRIM(A30),"Extra spaces in the species name: remove them",IF(OR(AND(B30&lt;&gt;"",IFERROR(OR(NOT(ISNUMBER(B30)),B30&lt;0,B30&lt;&gt;INT(B30)),TRUE())),AND(C30&lt;&gt;"",IFERROR(OR(NOT(ISNUMBER(C30)),C30&lt;0,C30&lt;&gt;INT(C30)),TRUE()))),"Number of trees must be a whole number, 0 or more",IF(N(C30)&gt;N(G30)+N(B30),"More trees removed than exist: check",IF(F30="not in list","Genus not in 'Genus–family list': add it",IF(COUNTIF($A$2:$A$201,A30)&gt;1,"Species listed more than once: combine the rows",IF(N(B30)=0,IF(N(C30)&gt;0,"Removal only: shares updated",""),IF(D30="Major host","Major host of a regulated pest: reconsider",IF(I30&gt;Results!$C$5,"Species above its limit after planting",IF(J30&gt;Results!$C$6,"Genus above its limit after planting",IF(K30&gt;Results!$C$7,"Family above its limit after planting",IF(D30="Host","Host of a regulated pest: check which pest",IF(OR(I30&gt;Results!$D$5,J30&gt;Results!$D$6,K30&gt;Results!$D$7),"Within 10–20–30, above a Melbourne target",IF(OR(D30="",D30="Not checked"),"OK for diversity; pest–host class not checked yet","OK")))))))))))))))</f>
        <v/>
      </c>
    </row>
    <row r="31" customFormat="false" ht="15" hidden="false" customHeight="true" outlineLevel="0" collapsed="false">
      <c r="A31" s="7"/>
      <c r="B31" s="8"/>
      <c r="C31" s="8"/>
      <c r="D31" s="7"/>
      <c r="E31" s="9" t="str">
        <f aca="false">IF(A31="","",IFERROR(LEFT(TRIM(A31),FIND(" ",TRIM(A31))-1),TRIM(A31)))</f>
        <v/>
      </c>
      <c r="F31" s="9" t="str">
        <f aca="false">IF(A31="","",IFERROR(VLOOKUP(E31,'Genus–family list'!$A$2:$B$400,2,FALSE()),"not in list"))</f>
        <v/>
      </c>
      <c r="G31" s="11" t="str">
        <f aca="false">IF(A31="","",SUMIF('Current trees'!$A$2:$A$501,A31,'Current trees'!$B$2:$B$501))</f>
        <v/>
      </c>
      <c r="H31" s="11" t="str">
        <f aca="false">IF(A31="","",IF(COUNTIF('Current trees'!$A$2:$A$501,A31)&gt;0,0,N(B31)-N(C31)))</f>
        <v/>
      </c>
      <c r="I31" s="10" t="str">
        <f aca="false">IF(A31="","",IF(Results!$D$11=0,0,(G31+N(B31)-N(C31))/Results!$D$11))</f>
        <v/>
      </c>
      <c r="J31" s="10" t="str">
        <f aca="false">IF(A31="","",IF(Results!$D$11=0,0,(SUMIF('Current trees'!$C$2:$C$501,E31,'Current trees'!$F$2:$F$501)+SUMIF('Planting plan'!$E$2:$E$201,E31,'Planting plan'!$H$2:$H$201))/Results!$D$11))</f>
        <v/>
      </c>
      <c r="K31" s="10" t="str">
        <f aca="false">IF(OR(A31="",F31="not in list"),"",IF(Results!$D$11=0,0,(SUMIF('Current trees'!$D$2:$D$501,F31,'Current trees'!$F$2:$F$501)+SUMIF('Planting plan'!$F$2:$F$201,F31,'Planting plan'!$H$2:$H$201))/Results!$D$11))</f>
        <v/>
      </c>
      <c r="L31" s="9" t="str">
        <f aca="false">IF(AND(A31="",B31="",C31=""),"",IF(A31="","Species name missing: these trees are not counted",IF(A31&lt;&gt;TRIM(A31),"Extra spaces in the species name: remove them",IF(OR(AND(B31&lt;&gt;"",IFERROR(OR(NOT(ISNUMBER(B31)),B31&lt;0,B31&lt;&gt;INT(B31)),TRUE())),AND(C31&lt;&gt;"",IFERROR(OR(NOT(ISNUMBER(C31)),C31&lt;0,C31&lt;&gt;INT(C31)),TRUE()))),"Number of trees must be a whole number, 0 or more",IF(N(C31)&gt;N(G31)+N(B31),"More trees removed than exist: check",IF(F31="not in list","Genus not in 'Genus–family list': add it",IF(COUNTIF($A$2:$A$201,A31)&gt;1,"Species listed more than once: combine the rows",IF(N(B31)=0,IF(N(C31)&gt;0,"Removal only: shares updated",""),IF(D31="Major host","Major host of a regulated pest: reconsider",IF(I31&gt;Results!$C$5,"Species above its limit after planting",IF(J31&gt;Results!$C$6,"Genus above its limit after planting",IF(K31&gt;Results!$C$7,"Family above its limit after planting",IF(D31="Host","Host of a regulated pest: check which pest",IF(OR(I31&gt;Results!$D$5,J31&gt;Results!$D$6,K31&gt;Results!$D$7),"Within 10–20–30, above a Melbourne target",IF(OR(D31="",D31="Not checked"),"OK for diversity; pest–host class not checked yet","OK")))))))))))))))</f>
        <v/>
      </c>
    </row>
    <row r="32" customFormat="false" ht="15" hidden="false" customHeight="true" outlineLevel="0" collapsed="false">
      <c r="A32" s="7"/>
      <c r="B32" s="8"/>
      <c r="C32" s="8"/>
      <c r="D32" s="7"/>
      <c r="E32" s="9" t="str">
        <f aca="false">IF(A32="","",IFERROR(LEFT(TRIM(A32),FIND(" ",TRIM(A32))-1),TRIM(A32)))</f>
        <v/>
      </c>
      <c r="F32" s="9" t="str">
        <f aca="false">IF(A32="","",IFERROR(VLOOKUP(E32,'Genus–family list'!$A$2:$B$400,2,FALSE()),"not in list"))</f>
        <v/>
      </c>
      <c r="G32" s="11" t="str">
        <f aca="false">IF(A32="","",SUMIF('Current trees'!$A$2:$A$501,A32,'Current trees'!$B$2:$B$501))</f>
        <v/>
      </c>
      <c r="H32" s="11" t="str">
        <f aca="false">IF(A32="","",IF(COUNTIF('Current trees'!$A$2:$A$501,A32)&gt;0,0,N(B32)-N(C32)))</f>
        <v/>
      </c>
      <c r="I32" s="10" t="str">
        <f aca="false">IF(A32="","",IF(Results!$D$11=0,0,(G32+N(B32)-N(C32))/Results!$D$11))</f>
        <v/>
      </c>
      <c r="J32" s="10" t="str">
        <f aca="false">IF(A32="","",IF(Results!$D$11=0,0,(SUMIF('Current trees'!$C$2:$C$501,E32,'Current trees'!$F$2:$F$501)+SUMIF('Planting plan'!$E$2:$E$201,E32,'Planting plan'!$H$2:$H$201))/Results!$D$11))</f>
        <v/>
      </c>
      <c r="K32" s="10" t="str">
        <f aca="false">IF(OR(A32="",F32="not in list"),"",IF(Results!$D$11=0,0,(SUMIF('Current trees'!$D$2:$D$501,F32,'Current trees'!$F$2:$F$501)+SUMIF('Planting plan'!$F$2:$F$201,F32,'Planting plan'!$H$2:$H$201))/Results!$D$11))</f>
        <v/>
      </c>
      <c r="L32" s="9" t="str">
        <f aca="false">IF(AND(A32="",B32="",C32=""),"",IF(A32="","Species name missing: these trees are not counted",IF(A32&lt;&gt;TRIM(A32),"Extra spaces in the species name: remove them",IF(OR(AND(B32&lt;&gt;"",IFERROR(OR(NOT(ISNUMBER(B32)),B32&lt;0,B32&lt;&gt;INT(B32)),TRUE())),AND(C32&lt;&gt;"",IFERROR(OR(NOT(ISNUMBER(C32)),C32&lt;0,C32&lt;&gt;INT(C32)),TRUE()))),"Number of trees must be a whole number, 0 or more",IF(N(C32)&gt;N(G32)+N(B32),"More trees removed than exist: check",IF(F32="not in list","Genus not in 'Genus–family list': add it",IF(COUNTIF($A$2:$A$201,A32)&gt;1,"Species listed more than once: combine the rows",IF(N(B32)=0,IF(N(C32)&gt;0,"Removal only: shares updated",""),IF(D32="Major host","Major host of a regulated pest: reconsider",IF(I32&gt;Results!$C$5,"Species above its limit after planting",IF(J32&gt;Results!$C$6,"Genus above its limit after planting",IF(K32&gt;Results!$C$7,"Family above its limit after planting",IF(D32="Host","Host of a regulated pest: check which pest",IF(OR(I32&gt;Results!$D$5,J32&gt;Results!$D$6,K32&gt;Results!$D$7),"Within 10–20–30, above a Melbourne target",IF(OR(D32="",D32="Not checked"),"OK for diversity; pest–host class not checked yet","OK")))))))))))))))</f>
        <v/>
      </c>
    </row>
    <row r="33" customFormat="false" ht="15" hidden="false" customHeight="true" outlineLevel="0" collapsed="false">
      <c r="A33" s="7"/>
      <c r="B33" s="8"/>
      <c r="C33" s="8"/>
      <c r="D33" s="7"/>
      <c r="E33" s="9" t="str">
        <f aca="false">IF(A33="","",IFERROR(LEFT(TRIM(A33),FIND(" ",TRIM(A33))-1),TRIM(A33)))</f>
        <v/>
      </c>
      <c r="F33" s="9" t="str">
        <f aca="false">IF(A33="","",IFERROR(VLOOKUP(E33,'Genus–family list'!$A$2:$B$400,2,FALSE()),"not in list"))</f>
        <v/>
      </c>
      <c r="G33" s="11" t="str">
        <f aca="false">IF(A33="","",SUMIF('Current trees'!$A$2:$A$501,A33,'Current trees'!$B$2:$B$501))</f>
        <v/>
      </c>
      <c r="H33" s="11" t="str">
        <f aca="false">IF(A33="","",IF(COUNTIF('Current trees'!$A$2:$A$501,A33)&gt;0,0,N(B33)-N(C33)))</f>
        <v/>
      </c>
      <c r="I33" s="10" t="str">
        <f aca="false">IF(A33="","",IF(Results!$D$11=0,0,(G33+N(B33)-N(C33))/Results!$D$11))</f>
        <v/>
      </c>
      <c r="J33" s="10" t="str">
        <f aca="false">IF(A33="","",IF(Results!$D$11=0,0,(SUMIF('Current trees'!$C$2:$C$501,E33,'Current trees'!$F$2:$F$501)+SUMIF('Planting plan'!$E$2:$E$201,E33,'Planting plan'!$H$2:$H$201))/Results!$D$11))</f>
        <v/>
      </c>
      <c r="K33" s="10" t="str">
        <f aca="false">IF(OR(A33="",F33="not in list"),"",IF(Results!$D$11=0,0,(SUMIF('Current trees'!$D$2:$D$501,F33,'Current trees'!$F$2:$F$501)+SUMIF('Planting plan'!$F$2:$F$201,F33,'Planting plan'!$H$2:$H$201))/Results!$D$11))</f>
        <v/>
      </c>
      <c r="L33" s="9" t="str">
        <f aca="false">IF(AND(A33="",B33="",C33=""),"",IF(A33="","Species name missing: these trees are not counted",IF(A33&lt;&gt;TRIM(A33),"Extra spaces in the species name: remove them",IF(OR(AND(B33&lt;&gt;"",IFERROR(OR(NOT(ISNUMBER(B33)),B33&lt;0,B33&lt;&gt;INT(B33)),TRUE())),AND(C33&lt;&gt;"",IFERROR(OR(NOT(ISNUMBER(C33)),C33&lt;0,C33&lt;&gt;INT(C33)),TRUE()))),"Number of trees must be a whole number, 0 or more",IF(N(C33)&gt;N(G33)+N(B33),"More trees removed than exist: check",IF(F33="not in list","Genus not in 'Genus–family list': add it",IF(COUNTIF($A$2:$A$201,A33)&gt;1,"Species listed more than once: combine the rows",IF(N(B33)=0,IF(N(C33)&gt;0,"Removal only: shares updated",""),IF(D33="Major host","Major host of a regulated pest: reconsider",IF(I33&gt;Results!$C$5,"Species above its limit after planting",IF(J33&gt;Results!$C$6,"Genus above its limit after planting",IF(K33&gt;Results!$C$7,"Family above its limit after planting",IF(D33="Host","Host of a regulated pest: check which pest",IF(OR(I33&gt;Results!$D$5,J33&gt;Results!$D$6,K33&gt;Results!$D$7),"Within 10–20–30, above a Melbourne target",IF(OR(D33="",D33="Not checked"),"OK for diversity; pest–host class not checked yet","OK")))))))))))))))</f>
        <v/>
      </c>
    </row>
    <row r="34" customFormat="false" ht="15" hidden="false" customHeight="true" outlineLevel="0" collapsed="false">
      <c r="A34" s="7"/>
      <c r="B34" s="8"/>
      <c r="C34" s="8"/>
      <c r="D34" s="7"/>
      <c r="E34" s="9" t="str">
        <f aca="false">IF(A34="","",IFERROR(LEFT(TRIM(A34),FIND(" ",TRIM(A34))-1),TRIM(A34)))</f>
        <v/>
      </c>
      <c r="F34" s="9" t="str">
        <f aca="false">IF(A34="","",IFERROR(VLOOKUP(E34,'Genus–family list'!$A$2:$B$400,2,FALSE()),"not in list"))</f>
        <v/>
      </c>
      <c r="G34" s="11" t="str">
        <f aca="false">IF(A34="","",SUMIF('Current trees'!$A$2:$A$501,A34,'Current trees'!$B$2:$B$501))</f>
        <v/>
      </c>
      <c r="H34" s="11" t="str">
        <f aca="false">IF(A34="","",IF(COUNTIF('Current trees'!$A$2:$A$501,A34)&gt;0,0,N(B34)-N(C34)))</f>
        <v/>
      </c>
      <c r="I34" s="10" t="str">
        <f aca="false">IF(A34="","",IF(Results!$D$11=0,0,(G34+N(B34)-N(C34))/Results!$D$11))</f>
        <v/>
      </c>
      <c r="J34" s="10" t="str">
        <f aca="false">IF(A34="","",IF(Results!$D$11=0,0,(SUMIF('Current trees'!$C$2:$C$501,E34,'Current trees'!$F$2:$F$501)+SUMIF('Planting plan'!$E$2:$E$201,E34,'Planting plan'!$H$2:$H$201))/Results!$D$11))</f>
        <v/>
      </c>
      <c r="K34" s="10" t="str">
        <f aca="false">IF(OR(A34="",F34="not in list"),"",IF(Results!$D$11=0,0,(SUMIF('Current trees'!$D$2:$D$501,F34,'Current trees'!$F$2:$F$501)+SUMIF('Planting plan'!$F$2:$F$201,F34,'Planting plan'!$H$2:$H$201))/Results!$D$11))</f>
        <v/>
      </c>
      <c r="L34" s="9" t="str">
        <f aca="false">IF(AND(A34="",B34="",C34=""),"",IF(A34="","Species name missing: these trees are not counted",IF(A34&lt;&gt;TRIM(A34),"Extra spaces in the species name: remove them",IF(OR(AND(B34&lt;&gt;"",IFERROR(OR(NOT(ISNUMBER(B34)),B34&lt;0,B34&lt;&gt;INT(B34)),TRUE())),AND(C34&lt;&gt;"",IFERROR(OR(NOT(ISNUMBER(C34)),C34&lt;0,C34&lt;&gt;INT(C34)),TRUE()))),"Number of trees must be a whole number, 0 or more",IF(N(C34)&gt;N(G34)+N(B34),"More trees removed than exist: check",IF(F34="not in list","Genus not in 'Genus–family list': add it",IF(COUNTIF($A$2:$A$201,A34)&gt;1,"Species listed more than once: combine the rows",IF(N(B34)=0,IF(N(C34)&gt;0,"Removal only: shares updated",""),IF(D34="Major host","Major host of a regulated pest: reconsider",IF(I34&gt;Results!$C$5,"Species above its limit after planting",IF(J34&gt;Results!$C$6,"Genus above its limit after planting",IF(K34&gt;Results!$C$7,"Family above its limit after planting",IF(D34="Host","Host of a regulated pest: check which pest",IF(OR(I34&gt;Results!$D$5,J34&gt;Results!$D$6,K34&gt;Results!$D$7),"Within 10–20–30, above a Melbourne target",IF(OR(D34="",D34="Not checked"),"OK for diversity; pest–host class not checked yet","OK")))))))))))))))</f>
        <v/>
      </c>
    </row>
    <row r="35" customFormat="false" ht="15" hidden="false" customHeight="true" outlineLevel="0" collapsed="false">
      <c r="A35" s="7"/>
      <c r="B35" s="8"/>
      <c r="C35" s="8"/>
      <c r="D35" s="7"/>
      <c r="E35" s="9" t="str">
        <f aca="false">IF(A35="","",IFERROR(LEFT(TRIM(A35),FIND(" ",TRIM(A35))-1),TRIM(A35)))</f>
        <v/>
      </c>
      <c r="F35" s="9" t="str">
        <f aca="false">IF(A35="","",IFERROR(VLOOKUP(E35,'Genus–family list'!$A$2:$B$400,2,FALSE()),"not in list"))</f>
        <v/>
      </c>
      <c r="G35" s="11" t="str">
        <f aca="false">IF(A35="","",SUMIF('Current trees'!$A$2:$A$501,A35,'Current trees'!$B$2:$B$501))</f>
        <v/>
      </c>
      <c r="H35" s="11" t="str">
        <f aca="false">IF(A35="","",IF(COUNTIF('Current trees'!$A$2:$A$501,A35)&gt;0,0,N(B35)-N(C35)))</f>
        <v/>
      </c>
      <c r="I35" s="10" t="str">
        <f aca="false">IF(A35="","",IF(Results!$D$11=0,0,(G35+N(B35)-N(C35))/Results!$D$11))</f>
        <v/>
      </c>
      <c r="J35" s="10" t="str">
        <f aca="false">IF(A35="","",IF(Results!$D$11=0,0,(SUMIF('Current trees'!$C$2:$C$501,E35,'Current trees'!$F$2:$F$501)+SUMIF('Planting plan'!$E$2:$E$201,E35,'Planting plan'!$H$2:$H$201))/Results!$D$11))</f>
        <v/>
      </c>
      <c r="K35" s="10" t="str">
        <f aca="false">IF(OR(A35="",F35="not in list"),"",IF(Results!$D$11=0,0,(SUMIF('Current trees'!$D$2:$D$501,F35,'Current trees'!$F$2:$F$501)+SUMIF('Planting plan'!$F$2:$F$201,F35,'Planting plan'!$H$2:$H$201))/Results!$D$11))</f>
        <v/>
      </c>
      <c r="L35" s="9" t="str">
        <f aca="false">IF(AND(A35="",B35="",C35=""),"",IF(A35="","Species name missing: these trees are not counted",IF(A35&lt;&gt;TRIM(A35),"Extra spaces in the species name: remove them",IF(OR(AND(B35&lt;&gt;"",IFERROR(OR(NOT(ISNUMBER(B35)),B35&lt;0,B35&lt;&gt;INT(B35)),TRUE())),AND(C35&lt;&gt;"",IFERROR(OR(NOT(ISNUMBER(C35)),C35&lt;0,C35&lt;&gt;INT(C35)),TRUE()))),"Number of trees must be a whole number, 0 or more",IF(N(C35)&gt;N(G35)+N(B35),"More trees removed than exist: check",IF(F35="not in list","Genus not in 'Genus–family list': add it",IF(COUNTIF($A$2:$A$201,A35)&gt;1,"Species listed more than once: combine the rows",IF(N(B35)=0,IF(N(C35)&gt;0,"Removal only: shares updated",""),IF(D35="Major host","Major host of a regulated pest: reconsider",IF(I35&gt;Results!$C$5,"Species above its limit after planting",IF(J35&gt;Results!$C$6,"Genus above its limit after planting",IF(K35&gt;Results!$C$7,"Family above its limit after planting",IF(D35="Host","Host of a regulated pest: check which pest",IF(OR(I35&gt;Results!$D$5,J35&gt;Results!$D$6,K35&gt;Results!$D$7),"Within 10–20–30, above a Melbourne target",IF(OR(D35="",D35="Not checked"),"OK for diversity; pest–host class not checked yet","OK")))))))))))))))</f>
        <v/>
      </c>
    </row>
    <row r="36" customFormat="false" ht="15" hidden="false" customHeight="true" outlineLevel="0" collapsed="false">
      <c r="A36" s="7"/>
      <c r="B36" s="8"/>
      <c r="C36" s="8"/>
      <c r="D36" s="7"/>
      <c r="E36" s="9" t="str">
        <f aca="false">IF(A36="","",IFERROR(LEFT(TRIM(A36),FIND(" ",TRIM(A36))-1),TRIM(A36)))</f>
        <v/>
      </c>
      <c r="F36" s="9" t="str">
        <f aca="false">IF(A36="","",IFERROR(VLOOKUP(E36,'Genus–family list'!$A$2:$B$400,2,FALSE()),"not in list"))</f>
        <v/>
      </c>
      <c r="G36" s="11" t="str">
        <f aca="false">IF(A36="","",SUMIF('Current trees'!$A$2:$A$501,A36,'Current trees'!$B$2:$B$501))</f>
        <v/>
      </c>
      <c r="H36" s="11" t="str">
        <f aca="false">IF(A36="","",IF(COUNTIF('Current trees'!$A$2:$A$501,A36)&gt;0,0,N(B36)-N(C36)))</f>
        <v/>
      </c>
      <c r="I36" s="10" t="str">
        <f aca="false">IF(A36="","",IF(Results!$D$11=0,0,(G36+N(B36)-N(C36))/Results!$D$11))</f>
        <v/>
      </c>
      <c r="J36" s="10" t="str">
        <f aca="false">IF(A36="","",IF(Results!$D$11=0,0,(SUMIF('Current trees'!$C$2:$C$501,E36,'Current trees'!$F$2:$F$501)+SUMIF('Planting plan'!$E$2:$E$201,E36,'Planting plan'!$H$2:$H$201))/Results!$D$11))</f>
        <v/>
      </c>
      <c r="K36" s="10" t="str">
        <f aca="false">IF(OR(A36="",F36="not in list"),"",IF(Results!$D$11=0,0,(SUMIF('Current trees'!$D$2:$D$501,F36,'Current trees'!$F$2:$F$501)+SUMIF('Planting plan'!$F$2:$F$201,F36,'Planting plan'!$H$2:$H$201))/Results!$D$11))</f>
        <v/>
      </c>
      <c r="L36" s="9" t="str">
        <f aca="false">IF(AND(A36="",B36="",C36=""),"",IF(A36="","Species name missing: these trees are not counted",IF(A36&lt;&gt;TRIM(A36),"Extra spaces in the species name: remove them",IF(OR(AND(B36&lt;&gt;"",IFERROR(OR(NOT(ISNUMBER(B36)),B36&lt;0,B36&lt;&gt;INT(B36)),TRUE())),AND(C36&lt;&gt;"",IFERROR(OR(NOT(ISNUMBER(C36)),C36&lt;0,C36&lt;&gt;INT(C36)),TRUE()))),"Number of trees must be a whole number, 0 or more",IF(N(C36)&gt;N(G36)+N(B36),"More trees removed than exist: check",IF(F36="not in list","Genus not in 'Genus–family list': add it",IF(COUNTIF($A$2:$A$201,A36)&gt;1,"Species listed more than once: combine the rows",IF(N(B36)=0,IF(N(C36)&gt;0,"Removal only: shares updated",""),IF(D36="Major host","Major host of a regulated pest: reconsider",IF(I36&gt;Results!$C$5,"Species above its limit after planting",IF(J36&gt;Results!$C$6,"Genus above its limit after planting",IF(K36&gt;Results!$C$7,"Family above its limit after planting",IF(D36="Host","Host of a regulated pest: check which pest",IF(OR(I36&gt;Results!$D$5,J36&gt;Results!$D$6,K36&gt;Results!$D$7),"Within 10–20–30, above a Melbourne target",IF(OR(D36="",D36="Not checked"),"OK for diversity; pest–host class not checked yet","OK")))))))))))))))</f>
        <v/>
      </c>
    </row>
    <row r="37" customFormat="false" ht="15" hidden="false" customHeight="true" outlineLevel="0" collapsed="false">
      <c r="A37" s="7"/>
      <c r="B37" s="8"/>
      <c r="C37" s="8"/>
      <c r="D37" s="7"/>
      <c r="E37" s="9" t="str">
        <f aca="false">IF(A37="","",IFERROR(LEFT(TRIM(A37),FIND(" ",TRIM(A37))-1),TRIM(A37)))</f>
        <v/>
      </c>
      <c r="F37" s="9" t="str">
        <f aca="false">IF(A37="","",IFERROR(VLOOKUP(E37,'Genus–family list'!$A$2:$B$400,2,FALSE()),"not in list"))</f>
        <v/>
      </c>
      <c r="G37" s="11" t="str">
        <f aca="false">IF(A37="","",SUMIF('Current trees'!$A$2:$A$501,A37,'Current trees'!$B$2:$B$501))</f>
        <v/>
      </c>
      <c r="H37" s="11" t="str">
        <f aca="false">IF(A37="","",IF(COUNTIF('Current trees'!$A$2:$A$501,A37)&gt;0,0,N(B37)-N(C37)))</f>
        <v/>
      </c>
      <c r="I37" s="10" t="str">
        <f aca="false">IF(A37="","",IF(Results!$D$11=0,0,(G37+N(B37)-N(C37))/Results!$D$11))</f>
        <v/>
      </c>
      <c r="J37" s="10" t="str">
        <f aca="false">IF(A37="","",IF(Results!$D$11=0,0,(SUMIF('Current trees'!$C$2:$C$501,E37,'Current trees'!$F$2:$F$501)+SUMIF('Planting plan'!$E$2:$E$201,E37,'Planting plan'!$H$2:$H$201))/Results!$D$11))</f>
        <v/>
      </c>
      <c r="K37" s="10" t="str">
        <f aca="false">IF(OR(A37="",F37="not in list"),"",IF(Results!$D$11=0,0,(SUMIF('Current trees'!$D$2:$D$501,F37,'Current trees'!$F$2:$F$501)+SUMIF('Planting plan'!$F$2:$F$201,F37,'Planting plan'!$H$2:$H$201))/Results!$D$11))</f>
        <v/>
      </c>
      <c r="L37" s="9" t="str">
        <f aca="false">IF(AND(A37="",B37="",C37=""),"",IF(A37="","Species name missing: these trees are not counted",IF(A37&lt;&gt;TRIM(A37),"Extra spaces in the species name: remove them",IF(OR(AND(B37&lt;&gt;"",IFERROR(OR(NOT(ISNUMBER(B37)),B37&lt;0,B37&lt;&gt;INT(B37)),TRUE())),AND(C37&lt;&gt;"",IFERROR(OR(NOT(ISNUMBER(C37)),C37&lt;0,C37&lt;&gt;INT(C37)),TRUE()))),"Number of trees must be a whole number, 0 or more",IF(N(C37)&gt;N(G37)+N(B37),"More trees removed than exist: check",IF(F37="not in list","Genus not in 'Genus–family list': add it",IF(COUNTIF($A$2:$A$201,A37)&gt;1,"Species listed more than once: combine the rows",IF(N(B37)=0,IF(N(C37)&gt;0,"Removal only: shares updated",""),IF(D37="Major host","Major host of a regulated pest: reconsider",IF(I37&gt;Results!$C$5,"Species above its limit after planting",IF(J37&gt;Results!$C$6,"Genus above its limit after planting",IF(K37&gt;Results!$C$7,"Family above its limit after planting",IF(D37="Host","Host of a regulated pest: check which pest",IF(OR(I37&gt;Results!$D$5,J37&gt;Results!$D$6,K37&gt;Results!$D$7),"Within 10–20–30, above a Melbourne target",IF(OR(D37="",D37="Not checked"),"OK for diversity; pest–host class not checked yet","OK")))))))))))))))</f>
        <v/>
      </c>
    </row>
    <row r="38" customFormat="false" ht="15" hidden="false" customHeight="true" outlineLevel="0" collapsed="false">
      <c r="A38" s="7"/>
      <c r="B38" s="8"/>
      <c r="C38" s="8"/>
      <c r="D38" s="7"/>
      <c r="E38" s="9" t="str">
        <f aca="false">IF(A38="","",IFERROR(LEFT(TRIM(A38),FIND(" ",TRIM(A38))-1),TRIM(A38)))</f>
        <v/>
      </c>
      <c r="F38" s="9" t="str">
        <f aca="false">IF(A38="","",IFERROR(VLOOKUP(E38,'Genus–family list'!$A$2:$B$400,2,FALSE()),"not in list"))</f>
        <v/>
      </c>
      <c r="G38" s="11" t="str">
        <f aca="false">IF(A38="","",SUMIF('Current trees'!$A$2:$A$501,A38,'Current trees'!$B$2:$B$501))</f>
        <v/>
      </c>
      <c r="H38" s="11" t="str">
        <f aca="false">IF(A38="","",IF(COUNTIF('Current trees'!$A$2:$A$501,A38)&gt;0,0,N(B38)-N(C38)))</f>
        <v/>
      </c>
      <c r="I38" s="10" t="str">
        <f aca="false">IF(A38="","",IF(Results!$D$11=0,0,(G38+N(B38)-N(C38))/Results!$D$11))</f>
        <v/>
      </c>
      <c r="J38" s="10" t="str">
        <f aca="false">IF(A38="","",IF(Results!$D$11=0,0,(SUMIF('Current trees'!$C$2:$C$501,E38,'Current trees'!$F$2:$F$501)+SUMIF('Planting plan'!$E$2:$E$201,E38,'Planting plan'!$H$2:$H$201))/Results!$D$11))</f>
        <v/>
      </c>
      <c r="K38" s="10" t="str">
        <f aca="false">IF(OR(A38="",F38="not in list"),"",IF(Results!$D$11=0,0,(SUMIF('Current trees'!$D$2:$D$501,F38,'Current trees'!$F$2:$F$501)+SUMIF('Planting plan'!$F$2:$F$201,F38,'Planting plan'!$H$2:$H$201))/Results!$D$11))</f>
        <v/>
      </c>
      <c r="L38" s="9" t="str">
        <f aca="false">IF(AND(A38="",B38="",C38=""),"",IF(A38="","Species name missing: these trees are not counted",IF(A38&lt;&gt;TRIM(A38),"Extra spaces in the species name: remove them",IF(OR(AND(B38&lt;&gt;"",IFERROR(OR(NOT(ISNUMBER(B38)),B38&lt;0,B38&lt;&gt;INT(B38)),TRUE())),AND(C38&lt;&gt;"",IFERROR(OR(NOT(ISNUMBER(C38)),C38&lt;0,C38&lt;&gt;INT(C38)),TRUE()))),"Number of trees must be a whole number, 0 or more",IF(N(C38)&gt;N(G38)+N(B38),"More trees removed than exist: check",IF(F38="not in list","Genus not in 'Genus–family list': add it",IF(COUNTIF($A$2:$A$201,A38)&gt;1,"Species listed more than once: combine the rows",IF(N(B38)=0,IF(N(C38)&gt;0,"Removal only: shares updated",""),IF(D38="Major host","Major host of a regulated pest: reconsider",IF(I38&gt;Results!$C$5,"Species above its limit after planting",IF(J38&gt;Results!$C$6,"Genus above its limit after planting",IF(K38&gt;Results!$C$7,"Family above its limit after planting",IF(D38="Host","Host of a regulated pest: check which pest",IF(OR(I38&gt;Results!$D$5,J38&gt;Results!$D$6,K38&gt;Results!$D$7),"Within 10–20–30, above a Melbourne target",IF(OR(D38="",D38="Not checked"),"OK for diversity; pest–host class not checked yet","OK")))))))))))))))</f>
        <v/>
      </c>
    </row>
    <row r="39" customFormat="false" ht="15" hidden="false" customHeight="true" outlineLevel="0" collapsed="false">
      <c r="A39" s="7"/>
      <c r="B39" s="8"/>
      <c r="C39" s="8"/>
      <c r="D39" s="7"/>
      <c r="E39" s="9" t="str">
        <f aca="false">IF(A39="","",IFERROR(LEFT(TRIM(A39),FIND(" ",TRIM(A39))-1),TRIM(A39)))</f>
        <v/>
      </c>
      <c r="F39" s="9" t="str">
        <f aca="false">IF(A39="","",IFERROR(VLOOKUP(E39,'Genus–family list'!$A$2:$B$400,2,FALSE()),"not in list"))</f>
        <v/>
      </c>
      <c r="G39" s="11" t="str">
        <f aca="false">IF(A39="","",SUMIF('Current trees'!$A$2:$A$501,A39,'Current trees'!$B$2:$B$501))</f>
        <v/>
      </c>
      <c r="H39" s="11" t="str">
        <f aca="false">IF(A39="","",IF(COUNTIF('Current trees'!$A$2:$A$501,A39)&gt;0,0,N(B39)-N(C39)))</f>
        <v/>
      </c>
      <c r="I39" s="10" t="str">
        <f aca="false">IF(A39="","",IF(Results!$D$11=0,0,(G39+N(B39)-N(C39))/Results!$D$11))</f>
        <v/>
      </c>
      <c r="J39" s="10" t="str">
        <f aca="false">IF(A39="","",IF(Results!$D$11=0,0,(SUMIF('Current trees'!$C$2:$C$501,E39,'Current trees'!$F$2:$F$501)+SUMIF('Planting plan'!$E$2:$E$201,E39,'Planting plan'!$H$2:$H$201))/Results!$D$11))</f>
        <v/>
      </c>
      <c r="K39" s="10" t="str">
        <f aca="false">IF(OR(A39="",F39="not in list"),"",IF(Results!$D$11=0,0,(SUMIF('Current trees'!$D$2:$D$501,F39,'Current trees'!$F$2:$F$501)+SUMIF('Planting plan'!$F$2:$F$201,F39,'Planting plan'!$H$2:$H$201))/Results!$D$11))</f>
        <v/>
      </c>
      <c r="L39" s="9" t="str">
        <f aca="false">IF(AND(A39="",B39="",C39=""),"",IF(A39="","Species name missing: these trees are not counted",IF(A39&lt;&gt;TRIM(A39),"Extra spaces in the species name: remove them",IF(OR(AND(B39&lt;&gt;"",IFERROR(OR(NOT(ISNUMBER(B39)),B39&lt;0,B39&lt;&gt;INT(B39)),TRUE())),AND(C39&lt;&gt;"",IFERROR(OR(NOT(ISNUMBER(C39)),C39&lt;0,C39&lt;&gt;INT(C39)),TRUE()))),"Number of trees must be a whole number, 0 or more",IF(N(C39)&gt;N(G39)+N(B39),"More trees removed than exist: check",IF(F39="not in list","Genus not in 'Genus–family list': add it",IF(COUNTIF($A$2:$A$201,A39)&gt;1,"Species listed more than once: combine the rows",IF(N(B39)=0,IF(N(C39)&gt;0,"Removal only: shares updated",""),IF(D39="Major host","Major host of a regulated pest: reconsider",IF(I39&gt;Results!$C$5,"Species above its limit after planting",IF(J39&gt;Results!$C$6,"Genus above its limit after planting",IF(K39&gt;Results!$C$7,"Family above its limit after planting",IF(D39="Host","Host of a regulated pest: check which pest",IF(OR(I39&gt;Results!$D$5,J39&gt;Results!$D$6,K39&gt;Results!$D$7),"Within 10–20–30, above a Melbourne target",IF(OR(D39="",D39="Not checked"),"OK for diversity; pest–host class not checked yet","OK")))))))))))))))</f>
        <v/>
      </c>
    </row>
    <row r="40" customFormat="false" ht="15" hidden="false" customHeight="true" outlineLevel="0" collapsed="false">
      <c r="A40" s="7"/>
      <c r="B40" s="8"/>
      <c r="C40" s="8"/>
      <c r="D40" s="7"/>
      <c r="E40" s="9" t="str">
        <f aca="false">IF(A40="","",IFERROR(LEFT(TRIM(A40),FIND(" ",TRIM(A40))-1),TRIM(A40)))</f>
        <v/>
      </c>
      <c r="F40" s="9" t="str">
        <f aca="false">IF(A40="","",IFERROR(VLOOKUP(E40,'Genus–family list'!$A$2:$B$400,2,FALSE()),"not in list"))</f>
        <v/>
      </c>
      <c r="G40" s="11" t="str">
        <f aca="false">IF(A40="","",SUMIF('Current trees'!$A$2:$A$501,A40,'Current trees'!$B$2:$B$501))</f>
        <v/>
      </c>
      <c r="H40" s="11" t="str">
        <f aca="false">IF(A40="","",IF(COUNTIF('Current trees'!$A$2:$A$501,A40)&gt;0,0,N(B40)-N(C40)))</f>
        <v/>
      </c>
      <c r="I40" s="10" t="str">
        <f aca="false">IF(A40="","",IF(Results!$D$11=0,0,(G40+N(B40)-N(C40))/Results!$D$11))</f>
        <v/>
      </c>
      <c r="J40" s="10" t="str">
        <f aca="false">IF(A40="","",IF(Results!$D$11=0,0,(SUMIF('Current trees'!$C$2:$C$501,E40,'Current trees'!$F$2:$F$501)+SUMIF('Planting plan'!$E$2:$E$201,E40,'Planting plan'!$H$2:$H$201))/Results!$D$11))</f>
        <v/>
      </c>
      <c r="K40" s="10" t="str">
        <f aca="false">IF(OR(A40="",F40="not in list"),"",IF(Results!$D$11=0,0,(SUMIF('Current trees'!$D$2:$D$501,F40,'Current trees'!$F$2:$F$501)+SUMIF('Planting plan'!$F$2:$F$201,F40,'Planting plan'!$H$2:$H$201))/Results!$D$11))</f>
        <v/>
      </c>
      <c r="L40" s="9" t="str">
        <f aca="false">IF(AND(A40="",B40="",C40=""),"",IF(A40="","Species name missing: these trees are not counted",IF(A40&lt;&gt;TRIM(A40),"Extra spaces in the species name: remove them",IF(OR(AND(B40&lt;&gt;"",IFERROR(OR(NOT(ISNUMBER(B40)),B40&lt;0,B40&lt;&gt;INT(B40)),TRUE())),AND(C40&lt;&gt;"",IFERROR(OR(NOT(ISNUMBER(C40)),C40&lt;0,C40&lt;&gt;INT(C40)),TRUE()))),"Number of trees must be a whole number, 0 or more",IF(N(C40)&gt;N(G40)+N(B40),"More trees removed than exist: check",IF(F40="not in list","Genus not in 'Genus–family list': add it",IF(COUNTIF($A$2:$A$201,A40)&gt;1,"Species listed more than once: combine the rows",IF(N(B40)=0,IF(N(C40)&gt;0,"Removal only: shares updated",""),IF(D40="Major host","Major host of a regulated pest: reconsider",IF(I40&gt;Results!$C$5,"Species above its limit after planting",IF(J40&gt;Results!$C$6,"Genus above its limit after planting",IF(K40&gt;Results!$C$7,"Family above its limit after planting",IF(D40="Host","Host of a regulated pest: check which pest",IF(OR(I40&gt;Results!$D$5,J40&gt;Results!$D$6,K40&gt;Results!$D$7),"Within 10–20–30, above a Melbourne target",IF(OR(D40="",D40="Not checked"),"OK for diversity; pest–host class not checked yet","OK")))))))))))))))</f>
        <v/>
      </c>
    </row>
    <row r="41" customFormat="false" ht="15" hidden="false" customHeight="true" outlineLevel="0" collapsed="false">
      <c r="A41" s="7"/>
      <c r="B41" s="8"/>
      <c r="C41" s="8"/>
      <c r="D41" s="7"/>
      <c r="E41" s="9" t="str">
        <f aca="false">IF(A41="","",IFERROR(LEFT(TRIM(A41),FIND(" ",TRIM(A41))-1),TRIM(A41)))</f>
        <v/>
      </c>
      <c r="F41" s="9" t="str">
        <f aca="false">IF(A41="","",IFERROR(VLOOKUP(E41,'Genus–family list'!$A$2:$B$400,2,FALSE()),"not in list"))</f>
        <v/>
      </c>
      <c r="G41" s="11" t="str">
        <f aca="false">IF(A41="","",SUMIF('Current trees'!$A$2:$A$501,A41,'Current trees'!$B$2:$B$501))</f>
        <v/>
      </c>
      <c r="H41" s="11" t="str">
        <f aca="false">IF(A41="","",IF(COUNTIF('Current trees'!$A$2:$A$501,A41)&gt;0,0,N(B41)-N(C41)))</f>
        <v/>
      </c>
      <c r="I41" s="10" t="str">
        <f aca="false">IF(A41="","",IF(Results!$D$11=0,0,(G41+N(B41)-N(C41))/Results!$D$11))</f>
        <v/>
      </c>
      <c r="J41" s="10" t="str">
        <f aca="false">IF(A41="","",IF(Results!$D$11=0,0,(SUMIF('Current trees'!$C$2:$C$501,E41,'Current trees'!$F$2:$F$501)+SUMIF('Planting plan'!$E$2:$E$201,E41,'Planting plan'!$H$2:$H$201))/Results!$D$11))</f>
        <v/>
      </c>
      <c r="K41" s="10" t="str">
        <f aca="false">IF(OR(A41="",F41="not in list"),"",IF(Results!$D$11=0,0,(SUMIF('Current trees'!$D$2:$D$501,F41,'Current trees'!$F$2:$F$501)+SUMIF('Planting plan'!$F$2:$F$201,F41,'Planting plan'!$H$2:$H$201))/Results!$D$11))</f>
        <v/>
      </c>
      <c r="L41" s="9" t="str">
        <f aca="false">IF(AND(A41="",B41="",C41=""),"",IF(A41="","Species name missing: these trees are not counted",IF(A41&lt;&gt;TRIM(A41),"Extra spaces in the species name: remove them",IF(OR(AND(B41&lt;&gt;"",IFERROR(OR(NOT(ISNUMBER(B41)),B41&lt;0,B41&lt;&gt;INT(B41)),TRUE())),AND(C41&lt;&gt;"",IFERROR(OR(NOT(ISNUMBER(C41)),C41&lt;0,C41&lt;&gt;INT(C41)),TRUE()))),"Number of trees must be a whole number, 0 or more",IF(N(C41)&gt;N(G41)+N(B41),"More trees removed than exist: check",IF(F41="not in list","Genus not in 'Genus–family list': add it",IF(COUNTIF($A$2:$A$201,A41)&gt;1,"Species listed more than once: combine the rows",IF(N(B41)=0,IF(N(C41)&gt;0,"Removal only: shares updated",""),IF(D41="Major host","Major host of a regulated pest: reconsider",IF(I41&gt;Results!$C$5,"Species above its limit after planting",IF(J41&gt;Results!$C$6,"Genus above its limit after planting",IF(K41&gt;Results!$C$7,"Family above its limit after planting",IF(D41="Host","Host of a regulated pest: check which pest",IF(OR(I41&gt;Results!$D$5,J41&gt;Results!$D$6,K41&gt;Results!$D$7),"Within 10–20–30, above a Melbourne target",IF(OR(D41="",D41="Not checked"),"OK for diversity; pest–host class not checked yet","OK")))))))))))))))</f>
        <v/>
      </c>
    </row>
    <row r="42" customFormat="false" ht="15" hidden="false" customHeight="true" outlineLevel="0" collapsed="false">
      <c r="A42" s="7"/>
      <c r="B42" s="8"/>
      <c r="C42" s="8"/>
      <c r="D42" s="7"/>
      <c r="E42" s="9" t="str">
        <f aca="false">IF(A42="","",IFERROR(LEFT(TRIM(A42),FIND(" ",TRIM(A42))-1),TRIM(A42)))</f>
        <v/>
      </c>
      <c r="F42" s="9" t="str">
        <f aca="false">IF(A42="","",IFERROR(VLOOKUP(E42,'Genus–family list'!$A$2:$B$400,2,FALSE()),"not in list"))</f>
        <v/>
      </c>
      <c r="G42" s="11" t="str">
        <f aca="false">IF(A42="","",SUMIF('Current trees'!$A$2:$A$501,A42,'Current trees'!$B$2:$B$501))</f>
        <v/>
      </c>
      <c r="H42" s="11" t="str">
        <f aca="false">IF(A42="","",IF(COUNTIF('Current trees'!$A$2:$A$501,A42)&gt;0,0,N(B42)-N(C42)))</f>
        <v/>
      </c>
      <c r="I42" s="10" t="str">
        <f aca="false">IF(A42="","",IF(Results!$D$11=0,0,(G42+N(B42)-N(C42))/Results!$D$11))</f>
        <v/>
      </c>
      <c r="J42" s="10" t="str">
        <f aca="false">IF(A42="","",IF(Results!$D$11=0,0,(SUMIF('Current trees'!$C$2:$C$501,E42,'Current trees'!$F$2:$F$501)+SUMIF('Planting plan'!$E$2:$E$201,E42,'Planting plan'!$H$2:$H$201))/Results!$D$11))</f>
        <v/>
      </c>
      <c r="K42" s="10" t="str">
        <f aca="false">IF(OR(A42="",F42="not in list"),"",IF(Results!$D$11=0,0,(SUMIF('Current trees'!$D$2:$D$501,F42,'Current trees'!$F$2:$F$501)+SUMIF('Planting plan'!$F$2:$F$201,F42,'Planting plan'!$H$2:$H$201))/Results!$D$11))</f>
        <v/>
      </c>
      <c r="L42" s="9" t="str">
        <f aca="false">IF(AND(A42="",B42="",C42=""),"",IF(A42="","Species name missing: these trees are not counted",IF(A42&lt;&gt;TRIM(A42),"Extra spaces in the species name: remove them",IF(OR(AND(B42&lt;&gt;"",IFERROR(OR(NOT(ISNUMBER(B42)),B42&lt;0,B42&lt;&gt;INT(B42)),TRUE())),AND(C42&lt;&gt;"",IFERROR(OR(NOT(ISNUMBER(C42)),C42&lt;0,C42&lt;&gt;INT(C42)),TRUE()))),"Number of trees must be a whole number, 0 or more",IF(N(C42)&gt;N(G42)+N(B42),"More trees removed than exist: check",IF(F42="not in list","Genus not in 'Genus–family list': add it",IF(COUNTIF($A$2:$A$201,A42)&gt;1,"Species listed more than once: combine the rows",IF(N(B42)=0,IF(N(C42)&gt;0,"Removal only: shares updated",""),IF(D42="Major host","Major host of a regulated pest: reconsider",IF(I42&gt;Results!$C$5,"Species above its limit after planting",IF(J42&gt;Results!$C$6,"Genus above its limit after planting",IF(K42&gt;Results!$C$7,"Family above its limit after planting",IF(D42="Host","Host of a regulated pest: check which pest",IF(OR(I42&gt;Results!$D$5,J42&gt;Results!$D$6,K42&gt;Results!$D$7),"Within 10–20–30, above a Melbourne target",IF(OR(D42="",D42="Not checked"),"OK for diversity; pest–host class not checked yet","OK")))))))))))))))</f>
        <v/>
      </c>
    </row>
    <row r="43" customFormat="false" ht="15" hidden="false" customHeight="true" outlineLevel="0" collapsed="false">
      <c r="A43" s="7"/>
      <c r="B43" s="8"/>
      <c r="C43" s="8"/>
      <c r="D43" s="7"/>
      <c r="E43" s="9" t="str">
        <f aca="false">IF(A43="","",IFERROR(LEFT(TRIM(A43),FIND(" ",TRIM(A43))-1),TRIM(A43)))</f>
        <v/>
      </c>
      <c r="F43" s="9" t="str">
        <f aca="false">IF(A43="","",IFERROR(VLOOKUP(E43,'Genus–family list'!$A$2:$B$400,2,FALSE()),"not in list"))</f>
        <v/>
      </c>
      <c r="G43" s="11" t="str">
        <f aca="false">IF(A43="","",SUMIF('Current trees'!$A$2:$A$501,A43,'Current trees'!$B$2:$B$501))</f>
        <v/>
      </c>
      <c r="H43" s="11" t="str">
        <f aca="false">IF(A43="","",IF(COUNTIF('Current trees'!$A$2:$A$501,A43)&gt;0,0,N(B43)-N(C43)))</f>
        <v/>
      </c>
      <c r="I43" s="10" t="str">
        <f aca="false">IF(A43="","",IF(Results!$D$11=0,0,(G43+N(B43)-N(C43))/Results!$D$11))</f>
        <v/>
      </c>
      <c r="J43" s="10" t="str">
        <f aca="false">IF(A43="","",IF(Results!$D$11=0,0,(SUMIF('Current trees'!$C$2:$C$501,E43,'Current trees'!$F$2:$F$501)+SUMIF('Planting plan'!$E$2:$E$201,E43,'Planting plan'!$H$2:$H$201))/Results!$D$11))</f>
        <v/>
      </c>
      <c r="K43" s="10" t="str">
        <f aca="false">IF(OR(A43="",F43="not in list"),"",IF(Results!$D$11=0,0,(SUMIF('Current trees'!$D$2:$D$501,F43,'Current trees'!$F$2:$F$501)+SUMIF('Planting plan'!$F$2:$F$201,F43,'Planting plan'!$H$2:$H$201))/Results!$D$11))</f>
        <v/>
      </c>
      <c r="L43" s="9" t="str">
        <f aca="false">IF(AND(A43="",B43="",C43=""),"",IF(A43="","Species name missing: these trees are not counted",IF(A43&lt;&gt;TRIM(A43),"Extra spaces in the species name: remove them",IF(OR(AND(B43&lt;&gt;"",IFERROR(OR(NOT(ISNUMBER(B43)),B43&lt;0,B43&lt;&gt;INT(B43)),TRUE())),AND(C43&lt;&gt;"",IFERROR(OR(NOT(ISNUMBER(C43)),C43&lt;0,C43&lt;&gt;INT(C43)),TRUE()))),"Number of trees must be a whole number, 0 or more",IF(N(C43)&gt;N(G43)+N(B43),"More trees removed than exist: check",IF(F43="not in list","Genus not in 'Genus–family list': add it",IF(COUNTIF($A$2:$A$201,A43)&gt;1,"Species listed more than once: combine the rows",IF(N(B43)=0,IF(N(C43)&gt;0,"Removal only: shares updated",""),IF(D43="Major host","Major host of a regulated pest: reconsider",IF(I43&gt;Results!$C$5,"Species above its limit after planting",IF(J43&gt;Results!$C$6,"Genus above its limit after planting",IF(K43&gt;Results!$C$7,"Family above its limit after planting",IF(D43="Host","Host of a regulated pest: check which pest",IF(OR(I43&gt;Results!$D$5,J43&gt;Results!$D$6,K43&gt;Results!$D$7),"Within 10–20–30, above a Melbourne target",IF(OR(D43="",D43="Not checked"),"OK for diversity; pest–host class not checked yet","OK")))))))))))))))</f>
        <v/>
      </c>
    </row>
    <row r="44" customFormat="false" ht="15" hidden="false" customHeight="true" outlineLevel="0" collapsed="false">
      <c r="A44" s="7"/>
      <c r="B44" s="8"/>
      <c r="C44" s="8"/>
      <c r="D44" s="7"/>
      <c r="E44" s="9" t="str">
        <f aca="false">IF(A44="","",IFERROR(LEFT(TRIM(A44),FIND(" ",TRIM(A44))-1),TRIM(A44)))</f>
        <v/>
      </c>
      <c r="F44" s="9" t="str">
        <f aca="false">IF(A44="","",IFERROR(VLOOKUP(E44,'Genus–family list'!$A$2:$B$400,2,FALSE()),"not in list"))</f>
        <v/>
      </c>
      <c r="G44" s="11" t="str">
        <f aca="false">IF(A44="","",SUMIF('Current trees'!$A$2:$A$501,A44,'Current trees'!$B$2:$B$501))</f>
        <v/>
      </c>
      <c r="H44" s="11" t="str">
        <f aca="false">IF(A44="","",IF(COUNTIF('Current trees'!$A$2:$A$501,A44)&gt;0,0,N(B44)-N(C44)))</f>
        <v/>
      </c>
      <c r="I44" s="10" t="str">
        <f aca="false">IF(A44="","",IF(Results!$D$11=0,0,(G44+N(B44)-N(C44))/Results!$D$11))</f>
        <v/>
      </c>
      <c r="J44" s="10" t="str">
        <f aca="false">IF(A44="","",IF(Results!$D$11=0,0,(SUMIF('Current trees'!$C$2:$C$501,E44,'Current trees'!$F$2:$F$501)+SUMIF('Planting plan'!$E$2:$E$201,E44,'Planting plan'!$H$2:$H$201))/Results!$D$11))</f>
        <v/>
      </c>
      <c r="K44" s="10" t="str">
        <f aca="false">IF(OR(A44="",F44="not in list"),"",IF(Results!$D$11=0,0,(SUMIF('Current trees'!$D$2:$D$501,F44,'Current trees'!$F$2:$F$501)+SUMIF('Planting plan'!$F$2:$F$201,F44,'Planting plan'!$H$2:$H$201))/Results!$D$11))</f>
        <v/>
      </c>
      <c r="L44" s="9" t="str">
        <f aca="false">IF(AND(A44="",B44="",C44=""),"",IF(A44="","Species name missing: these trees are not counted",IF(A44&lt;&gt;TRIM(A44),"Extra spaces in the species name: remove them",IF(OR(AND(B44&lt;&gt;"",IFERROR(OR(NOT(ISNUMBER(B44)),B44&lt;0,B44&lt;&gt;INT(B44)),TRUE())),AND(C44&lt;&gt;"",IFERROR(OR(NOT(ISNUMBER(C44)),C44&lt;0,C44&lt;&gt;INT(C44)),TRUE()))),"Number of trees must be a whole number, 0 or more",IF(N(C44)&gt;N(G44)+N(B44),"More trees removed than exist: check",IF(F44="not in list","Genus not in 'Genus–family list': add it",IF(COUNTIF($A$2:$A$201,A44)&gt;1,"Species listed more than once: combine the rows",IF(N(B44)=0,IF(N(C44)&gt;0,"Removal only: shares updated",""),IF(D44="Major host","Major host of a regulated pest: reconsider",IF(I44&gt;Results!$C$5,"Species above its limit after planting",IF(J44&gt;Results!$C$6,"Genus above its limit after planting",IF(K44&gt;Results!$C$7,"Family above its limit after planting",IF(D44="Host","Host of a regulated pest: check which pest",IF(OR(I44&gt;Results!$D$5,J44&gt;Results!$D$6,K44&gt;Results!$D$7),"Within 10–20–30, above a Melbourne target",IF(OR(D44="",D44="Not checked"),"OK for diversity; pest–host class not checked yet","OK")))))))))))))))</f>
        <v/>
      </c>
    </row>
    <row r="45" customFormat="false" ht="15" hidden="false" customHeight="true" outlineLevel="0" collapsed="false">
      <c r="A45" s="7"/>
      <c r="B45" s="8"/>
      <c r="C45" s="8"/>
      <c r="D45" s="7"/>
      <c r="E45" s="9" t="str">
        <f aca="false">IF(A45="","",IFERROR(LEFT(TRIM(A45),FIND(" ",TRIM(A45))-1),TRIM(A45)))</f>
        <v/>
      </c>
      <c r="F45" s="9" t="str">
        <f aca="false">IF(A45="","",IFERROR(VLOOKUP(E45,'Genus–family list'!$A$2:$B$400,2,FALSE()),"not in list"))</f>
        <v/>
      </c>
      <c r="G45" s="11" t="str">
        <f aca="false">IF(A45="","",SUMIF('Current trees'!$A$2:$A$501,A45,'Current trees'!$B$2:$B$501))</f>
        <v/>
      </c>
      <c r="H45" s="11" t="str">
        <f aca="false">IF(A45="","",IF(COUNTIF('Current trees'!$A$2:$A$501,A45)&gt;0,0,N(B45)-N(C45)))</f>
        <v/>
      </c>
      <c r="I45" s="10" t="str">
        <f aca="false">IF(A45="","",IF(Results!$D$11=0,0,(G45+N(B45)-N(C45))/Results!$D$11))</f>
        <v/>
      </c>
      <c r="J45" s="10" t="str">
        <f aca="false">IF(A45="","",IF(Results!$D$11=0,0,(SUMIF('Current trees'!$C$2:$C$501,E45,'Current trees'!$F$2:$F$501)+SUMIF('Planting plan'!$E$2:$E$201,E45,'Planting plan'!$H$2:$H$201))/Results!$D$11))</f>
        <v/>
      </c>
      <c r="K45" s="10" t="str">
        <f aca="false">IF(OR(A45="",F45="not in list"),"",IF(Results!$D$11=0,0,(SUMIF('Current trees'!$D$2:$D$501,F45,'Current trees'!$F$2:$F$501)+SUMIF('Planting plan'!$F$2:$F$201,F45,'Planting plan'!$H$2:$H$201))/Results!$D$11))</f>
        <v/>
      </c>
      <c r="L45" s="9" t="str">
        <f aca="false">IF(AND(A45="",B45="",C45=""),"",IF(A45="","Species name missing: these trees are not counted",IF(A45&lt;&gt;TRIM(A45),"Extra spaces in the species name: remove them",IF(OR(AND(B45&lt;&gt;"",IFERROR(OR(NOT(ISNUMBER(B45)),B45&lt;0,B45&lt;&gt;INT(B45)),TRUE())),AND(C45&lt;&gt;"",IFERROR(OR(NOT(ISNUMBER(C45)),C45&lt;0,C45&lt;&gt;INT(C45)),TRUE()))),"Number of trees must be a whole number, 0 or more",IF(N(C45)&gt;N(G45)+N(B45),"More trees removed than exist: check",IF(F45="not in list","Genus not in 'Genus–family list': add it",IF(COUNTIF($A$2:$A$201,A45)&gt;1,"Species listed more than once: combine the rows",IF(N(B45)=0,IF(N(C45)&gt;0,"Removal only: shares updated",""),IF(D45="Major host","Major host of a regulated pest: reconsider",IF(I45&gt;Results!$C$5,"Species above its limit after planting",IF(J45&gt;Results!$C$6,"Genus above its limit after planting",IF(K45&gt;Results!$C$7,"Family above its limit after planting",IF(D45="Host","Host of a regulated pest: check which pest",IF(OR(I45&gt;Results!$D$5,J45&gt;Results!$D$6,K45&gt;Results!$D$7),"Within 10–20–30, above a Melbourne target",IF(OR(D45="",D45="Not checked"),"OK for diversity; pest–host class not checked yet","OK")))))))))))))))</f>
        <v/>
      </c>
    </row>
    <row r="46" customFormat="false" ht="15" hidden="false" customHeight="true" outlineLevel="0" collapsed="false">
      <c r="A46" s="7"/>
      <c r="B46" s="8"/>
      <c r="C46" s="8"/>
      <c r="D46" s="7"/>
      <c r="E46" s="9" t="str">
        <f aca="false">IF(A46="","",IFERROR(LEFT(TRIM(A46),FIND(" ",TRIM(A46))-1),TRIM(A46)))</f>
        <v/>
      </c>
      <c r="F46" s="9" t="str">
        <f aca="false">IF(A46="","",IFERROR(VLOOKUP(E46,'Genus–family list'!$A$2:$B$400,2,FALSE()),"not in list"))</f>
        <v/>
      </c>
      <c r="G46" s="11" t="str">
        <f aca="false">IF(A46="","",SUMIF('Current trees'!$A$2:$A$501,A46,'Current trees'!$B$2:$B$501))</f>
        <v/>
      </c>
      <c r="H46" s="11" t="str">
        <f aca="false">IF(A46="","",IF(COUNTIF('Current trees'!$A$2:$A$501,A46)&gt;0,0,N(B46)-N(C46)))</f>
        <v/>
      </c>
      <c r="I46" s="10" t="str">
        <f aca="false">IF(A46="","",IF(Results!$D$11=0,0,(G46+N(B46)-N(C46))/Results!$D$11))</f>
        <v/>
      </c>
      <c r="J46" s="10" t="str">
        <f aca="false">IF(A46="","",IF(Results!$D$11=0,0,(SUMIF('Current trees'!$C$2:$C$501,E46,'Current trees'!$F$2:$F$501)+SUMIF('Planting plan'!$E$2:$E$201,E46,'Planting plan'!$H$2:$H$201))/Results!$D$11))</f>
        <v/>
      </c>
      <c r="K46" s="10" t="str">
        <f aca="false">IF(OR(A46="",F46="not in list"),"",IF(Results!$D$11=0,0,(SUMIF('Current trees'!$D$2:$D$501,F46,'Current trees'!$F$2:$F$501)+SUMIF('Planting plan'!$F$2:$F$201,F46,'Planting plan'!$H$2:$H$201))/Results!$D$11))</f>
        <v/>
      </c>
      <c r="L46" s="9" t="str">
        <f aca="false">IF(AND(A46="",B46="",C46=""),"",IF(A46="","Species name missing: these trees are not counted",IF(A46&lt;&gt;TRIM(A46),"Extra spaces in the species name: remove them",IF(OR(AND(B46&lt;&gt;"",IFERROR(OR(NOT(ISNUMBER(B46)),B46&lt;0,B46&lt;&gt;INT(B46)),TRUE())),AND(C46&lt;&gt;"",IFERROR(OR(NOT(ISNUMBER(C46)),C46&lt;0,C46&lt;&gt;INT(C46)),TRUE()))),"Number of trees must be a whole number, 0 or more",IF(N(C46)&gt;N(G46)+N(B46),"More trees removed than exist: check",IF(F46="not in list","Genus not in 'Genus–family list': add it",IF(COUNTIF($A$2:$A$201,A46)&gt;1,"Species listed more than once: combine the rows",IF(N(B46)=0,IF(N(C46)&gt;0,"Removal only: shares updated",""),IF(D46="Major host","Major host of a regulated pest: reconsider",IF(I46&gt;Results!$C$5,"Species above its limit after planting",IF(J46&gt;Results!$C$6,"Genus above its limit after planting",IF(K46&gt;Results!$C$7,"Family above its limit after planting",IF(D46="Host","Host of a regulated pest: check which pest",IF(OR(I46&gt;Results!$D$5,J46&gt;Results!$D$6,K46&gt;Results!$D$7),"Within 10–20–30, above a Melbourne target",IF(OR(D46="",D46="Not checked"),"OK for diversity; pest–host class not checked yet","OK")))))))))))))))</f>
        <v/>
      </c>
    </row>
    <row r="47" customFormat="false" ht="15" hidden="false" customHeight="true" outlineLevel="0" collapsed="false">
      <c r="A47" s="7"/>
      <c r="B47" s="8"/>
      <c r="C47" s="8"/>
      <c r="D47" s="7"/>
      <c r="E47" s="9" t="str">
        <f aca="false">IF(A47="","",IFERROR(LEFT(TRIM(A47),FIND(" ",TRIM(A47))-1),TRIM(A47)))</f>
        <v/>
      </c>
      <c r="F47" s="9" t="str">
        <f aca="false">IF(A47="","",IFERROR(VLOOKUP(E47,'Genus–family list'!$A$2:$B$400,2,FALSE()),"not in list"))</f>
        <v/>
      </c>
      <c r="G47" s="11" t="str">
        <f aca="false">IF(A47="","",SUMIF('Current trees'!$A$2:$A$501,A47,'Current trees'!$B$2:$B$501))</f>
        <v/>
      </c>
      <c r="H47" s="11" t="str">
        <f aca="false">IF(A47="","",IF(COUNTIF('Current trees'!$A$2:$A$501,A47)&gt;0,0,N(B47)-N(C47)))</f>
        <v/>
      </c>
      <c r="I47" s="10" t="str">
        <f aca="false">IF(A47="","",IF(Results!$D$11=0,0,(G47+N(B47)-N(C47))/Results!$D$11))</f>
        <v/>
      </c>
      <c r="J47" s="10" t="str">
        <f aca="false">IF(A47="","",IF(Results!$D$11=0,0,(SUMIF('Current trees'!$C$2:$C$501,E47,'Current trees'!$F$2:$F$501)+SUMIF('Planting plan'!$E$2:$E$201,E47,'Planting plan'!$H$2:$H$201))/Results!$D$11))</f>
        <v/>
      </c>
      <c r="K47" s="10" t="str">
        <f aca="false">IF(OR(A47="",F47="not in list"),"",IF(Results!$D$11=0,0,(SUMIF('Current trees'!$D$2:$D$501,F47,'Current trees'!$F$2:$F$501)+SUMIF('Planting plan'!$F$2:$F$201,F47,'Planting plan'!$H$2:$H$201))/Results!$D$11))</f>
        <v/>
      </c>
      <c r="L47" s="9" t="str">
        <f aca="false">IF(AND(A47="",B47="",C47=""),"",IF(A47="","Species name missing: these trees are not counted",IF(A47&lt;&gt;TRIM(A47),"Extra spaces in the species name: remove them",IF(OR(AND(B47&lt;&gt;"",IFERROR(OR(NOT(ISNUMBER(B47)),B47&lt;0,B47&lt;&gt;INT(B47)),TRUE())),AND(C47&lt;&gt;"",IFERROR(OR(NOT(ISNUMBER(C47)),C47&lt;0,C47&lt;&gt;INT(C47)),TRUE()))),"Number of trees must be a whole number, 0 or more",IF(N(C47)&gt;N(G47)+N(B47),"More trees removed than exist: check",IF(F47="not in list","Genus not in 'Genus–family list': add it",IF(COUNTIF($A$2:$A$201,A47)&gt;1,"Species listed more than once: combine the rows",IF(N(B47)=0,IF(N(C47)&gt;0,"Removal only: shares updated",""),IF(D47="Major host","Major host of a regulated pest: reconsider",IF(I47&gt;Results!$C$5,"Species above its limit after planting",IF(J47&gt;Results!$C$6,"Genus above its limit after planting",IF(K47&gt;Results!$C$7,"Family above its limit after planting",IF(D47="Host","Host of a regulated pest: check which pest",IF(OR(I47&gt;Results!$D$5,J47&gt;Results!$D$6,K47&gt;Results!$D$7),"Within 10–20–30, above a Melbourne target",IF(OR(D47="",D47="Not checked"),"OK for diversity; pest–host class not checked yet","OK")))))))))))))))</f>
        <v/>
      </c>
    </row>
    <row r="48" customFormat="false" ht="15" hidden="false" customHeight="true" outlineLevel="0" collapsed="false">
      <c r="A48" s="7"/>
      <c r="B48" s="8"/>
      <c r="C48" s="8"/>
      <c r="D48" s="7"/>
      <c r="E48" s="9" t="str">
        <f aca="false">IF(A48="","",IFERROR(LEFT(TRIM(A48),FIND(" ",TRIM(A48))-1),TRIM(A48)))</f>
        <v/>
      </c>
      <c r="F48" s="9" t="str">
        <f aca="false">IF(A48="","",IFERROR(VLOOKUP(E48,'Genus–family list'!$A$2:$B$400,2,FALSE()),"not in list"))</f>
        <v/>
      </c>
      <c r="G48" s="11" t="str">
        <f aca="false">IF(A48="","",SUMIF('Current trees'!$A$2:$A$501,A48,'Current trees'!$B$2:$B$501))</f>
        <v/>
      </c>
      <c r="H48" s="11" t="str">
        <f aca="false">IF(A48="","",IF(COUNTIF('Current trees'!$A$2:$A$501,A48)&gt;0,0,N(B48)-N(C48)))</f>
        <v/>
      </c>
      <c r="I48" s="10" t="str">
        <f aca="false">IF(A48="","",IF(Results!$D$11=0,0,(G48+N(B48)-N(C48))/Results!$D$11))</f>
        <v/>
      </c>
      <c r="J48" s="10" t="str">
        <f aca="false">IF(A48="","",IF(Results!$D$11=0,0,(SUMIF('Current trees'!$C$2:$C$501,E48,'Current trees'!$F$2:$F$501)+SUMIF('Planting plan'!$E$2:$E$201,E48,'Planting plan'!$H$2:$H$201))/Results!$D$11))</f>
        <v/>
      </c>
      <c r="K48" s="10" t="str">
        <f aca="false">IF(OR(A48="",F48="not in list"),"",IF(Results!$D$11=0,0,(SUMIF('Current trees'!$D$2:$D$501,F48,'Current trees'!$F$2:$F$501)+SUMIF('Planting plan'!$F$2:$F$201,F48,'Planting plan'!$H$2:$H$201))/Results!$D$11))</f>
        <v/>
      </c>
      <c r="L48" s="9" t="str">
        <f aca="false">IF(AND(A48="",B48="",C48=""),"",IF(A48="","Species name missing: these trees are not counted",IF(A48&lt;&gt;TRIM(A48),"Extra spaces in the species name: remove them",IF(OR(AND(B48&lt;&gt;"",IFERROR(OR(NOT(ISNUMBER(B48)),B48&lt;0,B48&lt;&gt;INT(B48)),TRUE())),AND(C48&lt;&gt;"",IFERROR(OR(NOT(ISNUMBER(C48)),C48&lt;0,C48&lt;&gt;INT(C48)),TRUE()))),"Number of trees must be a whole number, 0 or more",IF(N(C48)&gt;N(G48)+N(B48),"More trees removed than exist: check",IF(F48="not in list","Genus not in 'Genus–family list': add it",IF(COUNTIF($A$2:$A$201,A48)&gt;1,"Species listed more than once: combine the rows",IF(N(B48)=0,IF(N(C48)&gt;0,"Removal only: shares updated",""),IF(D48="Major host","Major host of a regulated pest: reconsider",IF(I48&gt;Results!$C$5,"Species above its limit after planting",IF(J48&gt;Results!$C$6,"Genus above its limit after planting",IF(K48&gt;Results!$C$7,"Family above its limit after planting",IF(D48="Host","Host of a regulated pest: check which pest",IF(OR(I48&gt;Results!$D$5,J48&gt;Results!$D$6,K48&gt;Results!$D$7),"Within 10–20–30, above a Melbourne target",IF(OR(D48="",D48="Not checked"),"OK for diversity; pest–host class not checked yet","OK")))))))))))))))</f>
        <v/>
      </c>
    </row>
    <row r="49" customFormat="false" ht="15" hidden="false" customHeight="true" outlineLevel="0" collapsed="false">
      <c r="A49" s="7"/>
      <c r="B49" s="8"/>
      <c r="C49" s="8"/>
      <c r="D49" s="7"/>
      <c r="E49" s="9" t="str">
        <f aca="false">IF(A49="","",IFERROR(LEFT(TRIM(A49),FIND(" ",TRIM(A49))-1),TRIM(A49)))</f>
        <v/>
      </c>
      <c r="F49" s="9" t="str">
        <f aca="false">IF(A49="","",IFERROR(VLOOKUP(E49,'Genus–family list'!$A$2:$B$400,2,FALSE()),"not in list"))</f>
        <v/>
      </c>
      <c r="G49" s="11" t="str">
        <f aca="false">IF(A49="","",SUMIF('Current trees'!$A$2:$A$501,A49,'Current trees'!$B$2:$B$501))</f>
        <v/>
      </c>
      <c r="H49" s="11" t="str">
        <f aca="false">IF(A49="","",IF(COUNTIF('Current trees'!$A$2:$A$501,A49)&gt;0,0,N(B49)-N(C49)))</f>
        <v/>
      </c>
      <c r="I49" s="10" t="str">
        <f aca="false">IF(A49="","",IF(Results!$D$11=0,0,(G49+N(B49)-N(C49))/Results!$D$11))</f>
        <v/>
      </c>
      <c r="J49" s="10" t="str">
        <f aca="false">IF(A49="","",IF(Results!$D$11=0,0,(SUMIF('Current trees'!$C$2:$C$501,E49,'Current trees'!$F$2:$F$501)+SUMIF('Planting plan'!$E$2:$E$201,E49,'Planting plan'!$H$2:$H$201))/Results!$D$11))</f>
        <v/>
      </c>
      <c r="K49" s="10" t="str">
        <f aca="false">IF(OR(A49="",F49="not in list"),"",IF(Results!$D$11=0,0,(SUMIF('Current trees'!$D$2:$D$501,F49,'Current trees'!$F$2:$F$501)+SUMIF('Planting plan'!$F$2:$F$201,F49,'Planting plan'!$H$2:$H$201))/Results!$D$11))</f>
        <v/>
      </c>
      <c r="L49" s="9" t="str">
        <f aca="false">IF(AND(A49="",B49="",C49=""),"",IF(A49="","Species name missing: these trees are not counted",IF(A49&lt;&gt;TRIM(A49),"Extra spaces in the species name: remove them",IF(OR(AND(B49&lt;&gt;"",IFERROR(OR(NOT(ISNUMBER(B49)),B49&lt;0,B49&lt;&gt;INT(B49)),TRUE())),AND(C49&lt;&gt;"",IFERROR(OR(NOT(ISNUMBER(C49)),C49&lt;0,C49&lt;&gt;INT(C49)),TRUE()))),"Number of trees must be a whole number, 0 or more",IF(N(C49)&gt;N(G49)+N(B49),"More trees removed than exist: check",IF(F49="not in list","Genus not in 'Genus–family list': add it",IF(COUNTIF($A$2:$A$201,A49)&gt;1,"Species listed more than once: combine the rows",IF(N(B49)=0,IF(N(C49)&gt;0,"Removal only: shares updated",""),IF(D49="Major host","Major host of a regulated pest: reconsider",IF(I49&gt;Results!$C$5,"Species above its limit after planting",IF(J49&gt;Results!$C$6,"Genus above its limit after planting",IF(K49&gt;Results!$C$7,"Family above its limit after planting",IF(D49="Host","Host of a regulated pest: check which pest",IF(OR(I49&gt;Results!$D$5,J49&gt;Results!$D$6,K49&gt;Results!$D$7),"Within 10–20–30, above a Melbourne target",IF(OR(D49="",D49="Not checked"),"OK for diversity; pest–host class not checked yet","OK")))))))))))))))</f>
        <v/>
      </c>
    </row>
    <row r="50" customFormat="false" ht="15" hidden="false" customHeight="true" outlineLevel="0" collapsed="false">
      <c r="A50" s="7"/>
      <c r="B50" s="8"/>
      <c r="C50" s="8"/>
      <c r="D50" s="7"/>
      <c r="E50" s="9" t="str">
        <f aca="false">IF(A50="","",IFERROR(LEFT(TRIM(A50),FIND(" ",TRIM(A50))-1),TRIM(A50)))</f>
        <v/>
      </c>
      <c r="F50" s="9" t="str">
        <f aca="false">IF(A50="","",IFERROR(VLOOKUP(E50,'Genus–family list'!$A$2:$B$400,2,FALSE()),"not in list"))</f>
        <v/>
      </c>
      <c r="G50" s="11" t="str">
        <f aca="false">IF(A50="","",SUMIF('Current trees'!$A$2:$A$501,A50,'Current trees'!$B$2:$B$501))</f>
        <v/>
      </c>
      <c r="H50" s="11" t="str">
        <f aca="false">IF(A50="","",IF(COUNTIF('Current trees'!$A$2:$A$501,A50)&gt;0,0,N(B50)-N(C50)))</f>
        <v/>
      </c>
      <c r="I50" s="10" t="str">
        <f aca="false">IF(A50="","",IF(Results!$D$11=0,0,(G50+N(B50)-N(C50))/Results!$D$11))</f>
        <v/>
      </c>
      <c r="J50" s="10" t="str">
        <f aca="false">IF(A50="","",IF(Results!$D$11=0,0,(SUMIF('Current trees'!$C$2:$C$501,E50,'Current trees'!$F$2:$F$501)+SUMIF('Planting plan'!$E$2:$E$201,E50,'Planting plan'!$H$2:$H$201))/Results!$D$11))</f>
        <v/>
      </c>
      <c r="K50" s="10" t="str">
        <f aca="false">IF(OR(A50="",F50="not in list"),"",IF(Results!$D$11=0,0,(SUMIF('Current trees'!$D$2:$D$501,F50,'Current trees'!$F$2:$F$501)+SUMIF('Planting plan'!$F$2:$F$201,F50,'Planting plan'!$H$2:$H$201))/Results!$D$11))</f>
        <v/>
      </c>
      <c r="L50" s="9" t="str">
        <f aca="false">IF(AND(A50="",B50="",C50=""),"",IF(A50="","Species name missing: these trees are not counted",IF(A50&lt;&gt;TRIM(A50),"Extra spaces in the species name: remove them",IF(OR(AND(B50&lt;&gt;"",IFERROR(OR(NOT(ISNUMBER(B50)),B50&lt;0,B50&lt;&gt;INT(B50)),TRUE())),AND(C50&lt;&gt;"",IFERROR(OR(NOT(ISNUMBER(C50)),C50&lt;0,C50&lt;&gt;INT(C50)),TRUE()))),"Number of trees must be a whole number, 0 or more",IF(N(C50)&gt;N(G50)+N(B50),"More trees removed than exist: check",IF(F50="not in list","Genus not in 'Genus–family list': add it",IF(COUNTIF($A$2:$A$201,A50)&gt;1,"Species listed more than once: combine the rows",IF(N(B50)=0,IF(N(C50)&gt;0,"Removal only: shares updated",""),IF(D50="Major host","Major host of a regulated pest: reconsider",IF(I50&gt;Results!$C$5,"Species above its limit after planting",IF(J50&gt;Results!$C$6,"Genus above its limit after planting",IF(K50&gt;Results!$C$7,"Family above its limit after planting",IF(D50="Host","Host of a regulated pest: check which pest",IF(OR(I50&gt;Results!$D$5,J50&gt;Results!$D$6,K50&gt;Results!$D$7),"Within 10–20–30, above a Melbourne target",IF(OR(D50="",D50="Not checked"),"OK for diversity; pest–host class not checked yet","OK")))))))))))))))</f>
        <v/>
      </c>
    </row>
    <row r="51" customFormat="false" ht="15" hidden="false" customHeight="true" outlineLevel="0" collapsed="false">
      <c r="A51" s="7"/>
      <c r="B51" s="8"/>
      <c r="C51" s="8"/>
      <c r="D51" s="7"/>
      <c r="E51" s="9" t="str">
        <f aca="false">IF(A51="","",IFERROR(LEFT(TRIM(A51),FIND(" ",TRIM(A51))-1),TRIM(A51)))</f>
        <v/>
      </c>
      <c r="F51" s="9" t="str">
        <f aca="false">IF(A51="","",IFERROR(VLOOKUP(E51,'Genus–family list'!$A$2:$B$400,2,FALSE()),"not in list"))</f>
        <v/>
      </c>
      <c r="G51" s="11" t="str">
        <f aca="false">IF(A51="","",SUMIF('Current trees'!$A$2:$A$501,A51,'Current trees'!$B$2:$B$501))</f>
        <v/>
      </c>
      <c r="H51" s="11" t="str">
        <f aca="false">IF(A51="","",IF(COUNTIF('Current trees'!$A$2:$A$501,A51)&gt;0,0,N(B51)-N(C51)))</f>
        <v/>
      </c>
      <c r="I51" s="10" t="str">
        <f aca="false">IF(A51="","",IF(Results!$D$11=0,0,(G51+N(B51)-N(C51))/Results!$D$11))</f>
        <v/>
      </c>
      <c r="J51" s="10" t="str">
        <f aca="false">IF(A51="","",IF(Results!$D$11=0,0,(SUMIF('Current trees'!$C$2:$C$501,E51,'Current trees'!$F$2:$F$501)+SUMIF('Planting plan'!$E$2:$E$201,E51,'Planting plan'!$H$2:$H$201))/Results!$D$11))</f>
        <v/>
      </c>
      <c r="K51" s="10" t="str">
        <f aca="false">IF(OR(A51="",F51="not in list"),"",IF(Results!$D$11=0,0,(SUMIF('Current trees'!$D$2:$D$501,F51,'Current trees'!$F$2:$F$501)+SUMIF('Planting plan'!$F$2:$F$201,F51,'Planting plan'!$H$2:$H$201))/Results!$D$11))</f>
        <v/>
      </c>
      <c r="L51" s="9" t="str">
        <f aca="false">IF(AND(A51="",B51="",C51=""),"",IF(A51="","Species name missing: these trees are not counted",IF(A51&lt;&gt;TRIM(A51),"Extra spaces in the species name: remove them",IF(OR(AND(B51&lt;&gt;"",IFERROR(OR(NOT(ISNUMBER(B51)),B51&lt;0,B51&lt;&gt;INT(B51)),TRUE())),AND(C51&lt;&gt;"",IFERROR(OR(NOT(ISNUMBER(C51)),C51&lt;0,C51&lt;&gt;INT(C51)),TRUE()))),"Number of trees must be a whole number, 0 or more",IF(N(C51)&gt;N(G51)+N(B51),"More trees removed than exist: check",IF(F51="not in list","Genus not in 'Genus–family list': add it",IF(COUNTIF($A$2:$A$201,A51)&gt;1,"Species listed more than once: combine the rows",IF(N(B51)=0,IF(N(C51)&gt;0,"Removal only: shares updated",""),IF(D51="Major host","Major host of a regulated pest: reconsider",IF(I51&gt;Results!$C$5,"Species above its limit after planting",IF(J51&gt;Results!$C$6,"Genus above its limit after planting",IF(K51&gt;Results!$C$7,"Family above its limit after planting",IF(D51="Host","Host of a regulated pest: check which pest",IF(OR(I51&gt;Results!$D$5,J51&gt;Results!$D$6,K51&gt;Results!$D$7),"Within 10–20–30, above a Melbourne target",IF(OR(D51="",D51="Not checked"),"OK for diversity; pest–host class not checked yet","OK")))))))))))))))</f>
        <v/>
      </c>
    </row>
    <row r="52" customFormat="false" ht="15" hidden="false" customHeight="true" outlineLevel="0" collapsed="false">
      <c r="A52" s="7"/>
      <c r="B52" s="8"/>
      <c r="C52" s="8"/>
      <c r="D52" s="7"/>
      <c r="E52" s="9" t="str">
        <f aca="false">IF(A52="","",IFERROR(LEFT(TRIM(A52),FIND(" ",TRIM(A52))-1),TRIM(A52)))</f>
        <v/>
      </c>
      <c r="F52" s="9" t="str">
        <f aca="false">IF(A52="","",IFERROR(VLOOKUP(E52,'Genus–family list'!$A$2:$B$400,2,FALSE()),"not in list"))</f>
        <v/>
      </c>
      <c r="G52" s="11" t="str">
        <f aca="false">IF(A52="","",SUMIF('Current trees'!$A$2:$A$501,A52,'Current trees'!$B$2:$B$501))</f>
        <v/>
      </c>
      <c r="H52" s="11" t="str">
        <f aca="false">IF(A52="","",IF(COUNTIF('Current trees'!$A$2:$A$501,A52)&gt;0,0,N(B52)-N(C52)))</f>
        <v/>
      </c>
      <c r="I52" s="10" t="str">
        <f aca="false">IF(A52="","",IF(Results!$D$11=0,0,(G52+N(B52)-N(C52))/Results!$D$11))</f>
        <v/>
      </c>
      <c r="J52" s="10" t="str">
        <f aca="false">IF(A52="","",IF(Results!$D$11=0,0,(SUMIF('Current trees'!$C$2:$C$501,E52,'Current trees'!$F$2:$F$501)+SUMIF('Planting plan'!$E$2:$E$201,E52,'Planting plan'!$H$2:$H$201))/Results!$D$11))</f>
        <v/>
      </c>
      <c r="K52" s="10" t="str">
        <f aca="false">IF(OR(A52="",F52="not in list"),"",IF(Results!$D$11=0,0,(SUMIF('Current trees'!$D$2:$D$501,F52,'Current trees'!$F$2:$F$501)+SUMIF('Planting plan'!$F$2:$F$201,F52,'Planting plan'!$H$2:$H$201))/Results!$D$11))</f>
        <v/>
      </c>
      <c r="L52" s="9" t="str">
        <f aca="false">IF(AND(A52="",B52="",C52=""),"",IF(A52="","Species name missing: these trees are not counted",IF(A52&lt;&gt;TRIM(A52),"Extra spaces in the species name: remove them",IF(OR(AND(B52&lt;&gt;"",IFERROR(OR(NOT(ISNUMBER(B52)),B52&lt;0,B52&lt;&gt;INT(B52)),TRUE())),AND(C52&lt;&gt;"",IFERROR(OR(NOT(ISNUMBER(C52)),C52&lt;0,C52&lt;&gt;INT(C52)),TRUE()))),"Number of trees must be a whole number, 0 or more",IF(N(C52)&gt;N(G52)+N(B52),"More trees removed than exist: check",IF(F52="not in list","Genus not in 'Genus–family list': add it",IF(COUNTIF($A$2:$A$201,A52)&gt;1,"Species listed more than once: combine the rows",IF(N(B52)=0,IF(N(C52)&gt;0,"Removal only: shares updated",""),IF(D52="Major host","Major host of a regulated pest: reconsider",IF(I52&gt;Results!$C$5,"Species above its limit after planting",IF(J52&gt;Results!$C$6,"Genus above its limit after planting",IF(K52&gt;Results!$C$7,"Family above its limit after planting",IF(D52="Host","Host of a regulated pest: check which pest",IF(OR(I52&gt;Results!$D$5,J52&gt;Results!$D$6,K52&gt;Results!$D$7),"Within 10–20–30, above a Melbourne target",IF(OR(D52="",D52="Not checked"),"OK for diversity; pest–host class not checked yet","OK")))))))))))))))</f>
        <v/>
      </c>
    </row>
    <row r="53" customFormat="false" ht="15" hidden="false" customHeight="true" outlineLevel="0" collapsed="false">
      <c r="A53" s="7"/>
      <c r="B53" s="8"/>
      <c r="C53" s="8"/>
      <c r="D53" s="7"/>
      <c r="E53" s="9" t="str">
        <f aca="false">IF(A53="","",IFERROR(LEFT(TRIM(A53),FIND(" ",TRIM(A53))-1),TRIM(A53)))</f>
        <v/>
      </c>
      <c r="F53" s="9" t="str">
        <f aca="false">IF(A53="","",IFERROR(VLOOKUP(E53,'Genus–family list'!$A$2:$B$400,2,FALSE()),"not in list"))</f>
        <v/>
      </c>
      <c r="G53" s="11" t="str">
        <f aca="false">IF(A53="","",SUMIF('Current trees'!$A$2:$A$501,A53,'Current trees'!$B$2:$B$501))</f>
        <v/>
      </c>
      <c r="H53" s="11" t="str">
        <f aca="false">IF(A53="","",IF(COUNTIF('Current trees'!$A$2:$A$501,A53)&gt;0,0,N(B53)-N(C53)))</f>
        <v/>
      </c>
      <c r="I53" s="10" t="str">
        <f aca="false">IF(A53="","",IF(Results!$D$11=0,0,(G53+N(B53)-N(C53))/Results!$D$11))</f>
        <v/>
      </c>
      <c r="J53" s="10" t="str">
        <f aca="false">IF(A53="","",IF(Results!$D$11=0,0,(SUMIF('Current trees'!$C$2:$C$501,E53,'Current trees'!$F$2:$F$501)+SUMIF('Planting plan'!$E$2:$E$201,E53,'Planting plan'!$H$2:$H$201))/Results!$D$11))</f>
        <v/>
      </c>
      <c r="K53" s="10" t="str">
        <f aca="false">IF(OR(A53="",F53="not in list"),"",IF(Results!$D$11=0,0,(SUMIF('Current trees'!$D$2:$D$501,F53,'Current trees'!$F$2:$F$501)+SUMIF('Planting plan'!$F$2:$F$201,F53,'Planting plan'!$H$2:$H$201))/Results!$D$11))</f>
        <v/>
      </c>
      <c r="L53" s="9" t="str">
        <f aca="false">IF(AND(A53="",B53="",C53=""),"",IF(A53="","Species name missing: these trees are not counted",IF(A53&lt;&gt;TRIM(A53),"Extra spaces in the species name: remove them",IF(OR(AND(B53&lt;&gt;"",IFERROR(OR(NOT(ISNUMBER(B53)),B53&lt;0,B53&lt;&gt;INT(B53)),TRUE())),AND(C53&lt;&gt;"",IFERROR(OR(NOT(ISNUMBER(C53)),C53&lt;0,C53&lt;&gt;INT(C53)),TRUE()))),"Number of trees must be a whole number, 0 or more",IF(N(C53)&gt;N(G53)+N(B53),"More trees removed than exist: check",IF(F53="not in list","Genus not in 'Genus–family list': add it",IF(COUNTIF($A$2:$A$201,A53)&gt;1,"Species listed more than once: combine the rows",IF(N(B53)=0,IF(N(C53)&gt;0,"Removal only: shares updated",""),IF(D53="Major host","Major host of a regulated pest: reconsider",IF(I53&gt;Results!$C$5,"Species above its limit after planting",IF(J53&gt;Results!$C$6,"Genus above its limit after planting",IF(K53&gt;Results!$C$7,"Family above its limit after planting",IF(D53="Host","Host of a regulated pest: check which pest",IF(OR(I53&gt;Results!$D$5,J53&gt;Results!$D$6,K53&gt;Results!$D$7),"Within 10–20–30, above a Melbourne target",IF(OR(D53="",D53="Not checked"),"OK for diversity; pest–host class not checked yet","OK")))))))))))))))</f>
        <v/>
      </c>
    </row>
    <row r="54" customFormat="false" ht="15" hidden="false" customHeight="true" outlineLevel="0" collapsed="false">
      <c r="A54" s="7"/>
      <c r="B54" s="8"/>
      <c r="C54" s="8"/>
      <c r="D54" s="7"/>
      <c r="E54" s="9" t="str">
        <f aca="false">IF(A54="","",IFERROR(LEFT(TRIM(A54),FIND(" ",TRIM(A54))-1),TRIM(A54)))</f>
        <v/>
      </c>
      <c r="F54" s="9" t="str">
        <f aca="false">IF(A54="","",IFERROR(VLOOKUP(E54,'Genus–family list'!$A$2:$B$400,2,FALSE()),"not in list"))</f>
        <v/>
      </c>
      <c r="G54" s="11" t="str">
        <f aca="false">IF(A54="","",SUMIF('Current trees'!$A$2:$A$501,A54,'Current trees'!$B$2:$B$501))</f>
        <v/>
      </c>
      <c r="H54" s="11" t="str">
        <f aca="false">IF(A54="","",IF(COUNTIF('Current trees'!$A$2:$A$501,A54)&gt;0,0,N(B54)-N(C54)))</f>
        <v/>
      </c>
      <c r="I54" s="10" t="str">
        <f aca="false">IF(A54="","",IF(Results!$D$11=0,0,(G54+N(B54)-N(C54))/Results!$D$11))</f>
        <v/>
      </c>
      <c r="J54" s="10" t="str">
        <f aca="false">IF(A54="","",IF(Results!$D$11=0,0,(SUMIF('Current trees'!$C$2:$C$501,E54,'Current trees'!$F$2:$F$501)+SUMIF('Planting plan'!$E$2:$E$201,E54,'Planting plan'!$H$2:$H$201))/Results!$D$11))</f>
        <v/>
      </c>
      <c r="K54" s="10" t="str">
        <f aca="false">IF(OR(A54="",F54="not in list"),"",IF(Results!$D$11=0,0,(SUMIF('Current trees'!$D$2:$D$501,F54,'Current trees'!$F$2:$F$501)+SUMIF('Planting plan'!$F$2:$F$201,F54,'Planting plan'!$H$2:$H$201))/Results!$D$11))</f>
        <v/>
      </c>
      <c r="L54" s="9" t="str">
        <f aca="false">IF(AND(A54="",B54="",C54=""),"",IF(A54="","Species name missing: these trees are not counted",IF(A54&lt;&gt;TRIM(A54),"Extra spaces in the species name: remove them",IF(OR(AND(B54&lt;&gt;"",IFERROR(OR(NOT(ISNUMBER(B54)),B54&lt;0,B54&lt;&gt;INT(B54)),TRUE())),AND(C54&lt;&gt;"",IFERROR(OR(NOT(ISNUMBER(C54)),C54&lt;0,C54&lt;&gt;INT(C54)),TRUE()))),"Number of trees must be a whole number, 0 or more",IF(N(C54)&gt;N(G54)+N(B54),"More trees removed than exist: check",IF(F54="not in list","Genus not in 'Genus–family list': add it",IF(COUNTIF($A$2:$A$201,A54)&gt;1,"Species listed more than once: combine the rows",IF(N(B54)=0,IF(N(C54)&gt;0,"Removal only: shares updated",""),IF(D54="Major host","Major host of a regulated pest: reconsider",IF(I54&gt;Results!$C$5,"Species above its limit after planting",IF(J54&gt;Results!$C$6,"Genus above its limit after planting",IF(K54&gt;Results!$C$7,"Family above its limit after planting",IF(D54="Host","Host of a regulated pest: check which pest",IF(OR(I54&gt;Results!$D$5,J54&gt;Results!$D$6,K54&gt;Results!$D$7),"Within 10–20–30, above a Melbourne target",IF(OR(D54="",D54="Not checked"),"OK for diversity; pest–host class not checked yet","OK")))))))))))))))</f>
        <v/>
      </c>
    </row>
    <row r="55" customFormat="false" ht="15" hidden="false" customHeight="true" outlineLevel="0" collapsed="false">
      <c r="A55" s="7"/>
      <c r="B55" s="8"/>
      <c r="C55" s="8"/>
      <c r="D55" s="7"/>
      <c r="E55" s="9" t="str">
        <f aca="false">IF(A55="","",IFERROR(LEFT(TRIM(A55),FIND(" ",TRIM(A55))-1),TRIM(A55)))</f>
        <v/>
      </c>
      <c r="F55" s="9" t="str">
        <f aca="false">IF(A55="","",IFERROR(VLOOKUP(E55,'Genus–family list'!$A$2:$B$400,2,FALSE()),"not in list"))</f>
        <v/>
      </c>
      <c r="G55" s="11" t="str">
        <f aca="false">IF(A55="","",SUMIF('Current trees'!$A$2:$A$501,A55,'Current trees'!$B$2:$B$501))</f>
        <v/>
      </c>
      <c r="H55" s="11" t="str">
        <f aca="false">IF(A55="","",IF(COUNTIF('Current trees'!$A$2:$A$501,A55)&gt;0,0,N(B55)-N(C55)))</f>
        <v/>
      </c>
      <c r="I55" s="10" t="str">
        <f aca="false">IF(A55="","",IF(Results!$D$11=0,0,(G55+N(B55)-N(C55))/Results!$D$11))</f>
        <v/>
      </c>
      <c r="J55" s="10" t="str">
        <f aca="false">IF(A55="","",IF(Results!$D$11=0,0,(SUMIF('Current trees'!$C$2:$C$501,E55,'Current trees'!$F$2:$F$501)+SUMIF('Planting plan'!$E$2:$E$201,E55,'Planting plan'!$H$2:$H$201))/Results!$D$11))</f>
        <v/>
      </c>
      <c r="K55" s="10" t="str">
        <f aca="false">IF(OR(A55="",F55="not in list"),"",IF(Results!$D$11=0,0,(SUMIF('Current trees'!$D$2:$D$501,F55,'Current trees'!$F$2:$F$501)+SUMIF('Planting plan'!$F$2:$F$201,F55,'Planting plan'!$H$2:$H$201))/Results!$D$11))</f>
        <v/>
      </c>
      <c r="L55" s="9" t="str">
        <f aca="false">IF(AND(A55="",B55="",C55=""),"",IF(A55="","Species name missing: these trees are not counted",IF(A55&lt;&gt;TRIM(A55),"Extra spaces in the species name: remove them",IF(OR(AND(B55&lt;&gt;"",IFERROR(OR(NOT(ISNUMBER(B55)),B55&lt;0,B55&lt;&gt;INT(B55)),TRUE())),AND(C55&lt;&gt;"",IFERROR(OR(NOT(ISNUMBER(C55)),C55&lt;0,C55&lt;&gt;INT(C55)),TRUE()))),"Number of trees must be a whole number, 0 or more",IF(N(C55)&gt;N(G55)+N(B55),"More trees removed than exist: check",IF(F55="not in list","Genus not in 'Genus–family list': add it",IF(COUNTIF($A$2:$A$201,A55)&gt;1,"Species listed more than once: combine the rows",IF(N(B55)=0,IF(N(C55)&gt;0,"Removal only: shares updated",""),IF(D55="Major host","Major host of a regulated pest: reconsider",IF(I55&gt;Results!$C$5,"Species above its limit after planting",IF(J55&gt;Results!$C$6,"Genus above its limit after planting",IF(K55&gt;Results!$C$7,"Family above its limit after planting",IF(D55="Host","Host of a regulated pest: check which pest",IF(OR(I55&gt;Results!$D$5,J55&gt;Results!$D$6,K55&gt;Results!$D$7),"Within 10–20–30, above a Melbourne target",IF(OR(D55="",D55="Not checked"),"OK for diversity; pest–host class not checked yet","OK")))))))))))))))</f>
        <v/>
      </c>
    </row>
    <row r="56" customFormat="false" ht="15" hidden="false" customHeight="true" outlineLevel="0" collapsed="false">
      <c r="A56" s="7"/>
      <c r="B56" s="8"/>
      <c r="C56" s="8"/>
      <c r="D56" s="7"/>
      <c r="E56" s="9" t="str">
        <f aca="false">IF(A56="","",IFERROR(LEFT(TRIM(A56),FIND(" ",TRIM(A56))-1),TRIM(A56)))</f>
        <v/>
      </c>
      <c r="F56" s="9" t="str">
        <f aca="false">IF(A56="","",IFERROR(VLOOKUP(E56,'Genus–family list'!$A$2:$B$400,2,FALSE()),"not in list"))</f>
        <v/>
      </c>
      <c r="G56" s="11" t="str">
        <f aca="false">IF(A56="","",SUMIF('Current trees'!$A$2:$A$501,A56,'Current trees'!$B$2:$B$501))</f>
        <v/>
      </c>
      <c r="H56" s="11" t="str">
        <f aca="false">IF(A56="","",IF(COUNTIF('Current trees'!$A$2:$A$501,A56)&gt;0,0,N(B56)-N(C56)))</f>
        <v/>
      </c>
      <c r="I56" s="10" t="str">
        <f aca="false">IF(A56="","",IF(Results!$D$11=0,0,(G56+N(B56)-N(C56))/Results!$D$11))</f>
        <v/>
      </c>
      <c r="J56" s="10" t="str">
        <f aca="false">IF(A56="","",IF(Results!$D$11=0,0,(SUMIF('Current trees'!$C$2:$C$501,E56,'Current trees'!$F$2:$F$501)+SUMIF('Planting plan'!$E$2:$E$201,E56,'Planting plan'!$H$2:$H$201))/Results!$D$11))</f>
        <v/>
      </c>
      <c r="K56" s="10" t="str">
        <f aca="false">IF(OR(A56="",F56="not in list"),"",IF(Results!$D$11=0,0,(SUMIF('Current trees'!$D$2:$D$501,F56,'Current trees'!$F$2:$F$501)+SUMIF('Planting plan'!$F$2:$F$201,F56,'Planting plan'!$H$2:$H$201))/Results!$D$11))</f>
        <v/>
      </c>
      <c r="L56" s="9" t="str">
        <f aca="false">IF(AND(A56="",B56="",C56=""),"",IF(A56="","Species name missing: these trees are not counted",IF(A56&lt;&gt;TRIM(A56),"Extra spaces in the species name: remove them",IF(OR(AND(B56&lt;&gt;"",IFERROR(OR(NOT(ISNUMBER(B56)),B56&lt;0,B56&lt;&gt;INT(B56)),TRUE())),AND(C56&lt;&gt;"",IFERROR(OR(NOT(ISNUMBER(C56)),C56&lt;0,C56&lt;&gt;INT(C56)),TRUE()))),"Number of trees must be a whole number, 0 or more",IF(N(C56)&gt;N(G56)+N(B56),"More trees removed than exist: check",IF(F56="not in list","Genus not in 'Genus–family list': add it",IF(COUNTIF($A$2:$A$201,A56)&gt;1,"Species listed more than once: combine the rows",IF(N(B56)=0,IF(N(C56)&gt;0,"Removal only: shares updated",""),IF(D56="Major host","Major host of a regulated pest: reconsider",IF(I56&gt;Results!$C$5,"Species above its limit after planting",IF(J56&gt;Results!$C$6,"Genus above its limit after planting",IF(K56&gt;Results!$C$7,"Family above its limit after planting",IF(D56="Host","Host of a regulated pest: check which pest",IF(OR(I56&gt;Results!$D$5,J56&gt;Results!$D$6,K56&gt;Results!$D$7),"Within 10–20–30, above a Melbourne target",IF(OR(D56="",D56="Not checked"),"OK for diversity; pest–host class not checked yet","OK")))))))))))))))</f>
        <v/>
      </c>
    </row>
    <row r="57" customFormat="false" ht="15" hidden="false" customHeight="true" outlineLevel="0" collapsed="false">
      <c r="A57" s="7"/>
      <c r="B57" s="8"/>
      <c r="C57" s="8"/>
      <c r="D57" s="7"/>
      <c r="E57" s="9" t="str">
        <f aca="false">IF(A57="","",IFERROR(LEFT(TRIM(A57),FIND(" ",TRIM(A57))-1),TRIM(A57)))</f>
        <v/>
      </c>
      <c r="F57" s="9" t="str">
        <f aca="false">IF(A57="","",IFERROR(VLOOKUP(E57,'Genus–family list'!$A$2:$B$400,2,FALSE()),"not in list"))</f>
        <v/>
      </c>
      <c r="G57" s="11" t="str">
        <f aca="false">IF(A57="","",SUMIF('Current trees'!$A$2:$A$501,A57,'Current trees'!$B$2:$B$501))</f>
        <v/>
      </c>
      <c r="H57" s="11" t="str">
        <f aca="false">IF(A57="","",IF(COUNTIF('Current trees'!$A$2:$A$501,A57)&gt;0,0,N(B57)-N(C57)))</f>
        <v/>
      </c>
      <c r="I57" s="10" t="str">
        <f aca="false">IF(A57="","",IF(Results!$D$11=0,0,(G57+N(B57)-N(C57))/Results!$D$11))</f>
        <v/>
      </c>
      <c r="J57" s="10" t="str">
        <f aca="false">IF(A57="","",IF(Results!$D$11=0,0,(SUMIF('Current trees'!$C$2:$C$501,E57,'Current trees'!$F$2:$F$501)+SUMIF('Planting plan'!$E$2:$E$201,E57,'Planting plan'!$H$2:$H$201))/Results!$D$11))</f>
        <v/>
      </c>
      <c r="K57" s="10" t="str">
        <f aca="false">IF(OR(A57="",F57="not in list"),"",IF(Results!$D$11=0,0,(SUMIF('Current trees'!$D$2:$D$501,F57,'Current trees'!$F$2:$F$501)+SUMIF('Planting plan'!$F$2:$F$201,F57,'Planting plan'!$H$2:$H$201))/Results!$D$11))</f>
        <v/>
      </c>
      <c r="L57" s="9" t="str">
        <f aca="false">IF(AND(A57="",B57="",C57=""),"",IF(A57="","Species name missing: these trees are not counted",IF(A57&lt;&gt;TRIM(A57),"Extra spaces in the species name: remove them",IF(OR(AND(B57&lt;&gt;"",IFERROR(OR(NOT(ISNUMBER(B57)),B57&lt;0,B57&lt;&gt;INT(B57)),TRUE())),AND(C57&lt;&gt;"",IFERROR(OR(NOT(ISNUMBER(C57)),C57&lt;0,C57&lt;&gt;INT(C57)),TRUE()))),"Number of trees must be a whole number, 0 or more",IF(N(C57)&gt;N(G57)+N(B57),"More trees removed than exist: check",IF(F57="not in list","Genus not in 'Genus–family list': add it",IF(COUNTIF($A$2:$A$201,A57)&gt;1,"Species listed more than once: combine the rows",IF(N(B57)=0,IF(N(C57)&gt;0,"Removal only: shares updated",""),IF(D57="Major host","Major host of a regulated pest: reconsider",IF(I57&gt;Results!$C$5,"Species above its limit after planting",IF(J57&gt;Results!$C$6,"Genus above its limit after planting",IF(K57&gt;Results!$C$7,"Family above its limit after planting",IF(D57="Host","Host of a regulated pest: check which pest",IF(OR(I57&gt;Results!$D$5,J57&gt;Results!$D$6,K57&gt;Results!$D$7),"Within 10–20–30, above a Melbourne target",IF(OR(D57="",D57="Not checked"),"OK for diversity; pest–host class not checked yet","OK")))))))))))))))</f>
        <v/>
      </c>
    </row>
    <row r="58" customFormat="false" ht="15" hidden="false" customHeight="true" outlineLevel="0" collapsed="false">
      <c r="A58" s="7"/>
      <c r="B58" s="8"/>
      <c r="C58" s="8"/>
      <c r="D58" s="7"/>
      <c r="E58" s="9" t="str">
        <f aca="false">IF(A58="","",IFERROR(LEFT(TRIM(A58),FIND(" ",TRIM(A58))-1),TRIM(A58)))</f>
        <v/>
      </c>
      <c r="F58" s="9" t="str">
        <f aca="false">IF(A58="","",IFERROR(VLOOKUP(E58,'Genus–family list'!$A$2:$B$400,2,FALSE()),"not in list"))</f>
        <v/>
      </c>
      <c r="G58" s="11" t="str">
        <f aca="false">IF(A58="","",SUMIF('Current trees'!$A$2:$A$501,A58,'Current trees'!$B$2:$B$501))</f>
        <v/>
      </c>
      <c r="H58" s="11" t="str">
        <f aca="false">IF(A58="","",IF(COUNTIF('Current trees'!$A$2:$A$501,A58)&gt;0,0,N(B58)-N(C58)))</f>
        <v/>
      </c>
      <c r="I58" s="10" t="str">
        <f aca="false">IF(A58="","",IF(Results!$D$11=0,0,(G58+N(B58)-N(C58))/Results!$D$11))</f>
        <v/>
      </c>
      <c r="J58" s="10" t="str">
        <f aca="false">IF(A58="","",IF(Results!$D$11=0,0,(SUMIF('Current trees'!$C$2:$C$501,E58,'Current trees'!$F$2:$F$501)+SUMIF('Planting plan'!$E$2:$E$201,E58,'Planting plan'!$H$2:$H$201))/Results!$D$11))</f>
        <v/>
      </c>
      <c r="K58" s="10" t="str">
        <f aca="false">IF(OR(A58="",F58="not in list"),"",IF(Results!$D$11=0,0,(SUMIF('Current trees'!$D$2:$D$501,F58,'Current trees'!$F$2:$F$501)+SUMIF('Planting plan'!$F$2:$F$201,F58,'Planting plan'!$H$2:$H$201))/Results!$D$11))</f>
        <v/>
      </c>
      <c r="L58" s="9" t="str">
        <f aca="false">IF(AND(A58="",B58="",C58=""),"",IF(A58="","Species name missing: these trees are not counted",IF(A58&lt;&gt;TRIM(A58),"Extra spaces in the species name: remove them",IF(OR(AND(B58&lt;&gt;"",IFERROR(OR(NOT(ISNUMBER(B58)),B58&lt;0,B58&lt;&gt;INT(B58)),TRUE())),AND(C58&lt;&gt;"",IFERROR(OR(NOT(ISNUMBER(C58)),C58&lt;0,C58&lt;&gt;INT(C58)),TRUE()))),"Number of trees must be a whole number, 0 or more",IF(N(C58)&gt;N(G58)+N(B58),"More trees removed than exist: check",IF(F58="not in list","Genus not in 'Genus–family list': add it",IF(COUNTIF($A$2:$A$201,A58)&gt;1,"Species listed more than once: combine the rows",IF(N(B58)=0,IF(N(C58)&gt;0,"Removal only: shares updated",""),IF(D58="Major host","Major host of a regulated pest: reconsider",IF(I58&gt;Results!$C$5,"Species above its limit after planting",IF(J58&gt;Results!$C$6,"Genus above its limit after planting",IF(K58&gt;Results!$C$7,"Family above its limit after planting",IF(D58="Host","Host of a regulated pest: check which pest",IF(OR(I58&gt;Results!$D$5,J58&gt;Results!$D$6,K58&gt;Results!$D$7),"Within 10–20–30, above a Melbourne target",IF(OR(D58="",D58="Not checked"),"OK for diversity; pest–host class not checked yet","OK")))))))))))))))</f>
        <v/>
      </c>
    </row>
    <row r="59" customFormat="false" ht="15" hidden="false" customHeight="true" outlineLevel="0" collapsed="false">
      <c r="A59" s="7"/>
      <c r="B59" s="8"/>
      <c r="C59" s="8"/>
      <c r="D59" s="7"/>
      <c r="E59" s="9" t="str">
        <f aca="false">IF(A59="","",IFERROR(LEFT(TRIM(A59),FIND(" ",TRIM(A59))-1),TRIM(A59)))</f>
        <v/>
      </c>
      <c r="F59" s="9" t="str">
        <f aca="false">IF(A59="","",IFERROR(VLOOKUP(E59,'Genus–family list'!$A$2:$B$400,2,FALSE()),"not in list"))</f>
        <v/>
      </c>
      <c r="G59" s="11" t="str">
        <f aca="false">IF(A59="","",SUMIF('Current trees'!$A$2:$A$501,A59,'Current trees'!$B$2:$B$501))</f>
        <v/>
      </c>
      <c r="H59" s="11" t="str">
        <f aca="false">IF(A59="","",IF(COUNTIF('Current trees'!$A$2:$A$501,A59)&gt;0,0,N(B59)-N(C59)))</f>
        <v/>
      </c>
      <c r="I59" s="10" t="str">
        <f aca="false">IF(A59="","",IF(Results!$D$11=0,0,(G59+N(B59)-N(C59))/Results!$D$11))</f>
        <v/>
      </c>
      <c r="J59" s="10" t="str">
        <f aca="false">IF(A59="","",IF(Results!$D$11=0,0,(SUMIF('Current trees'!$C$2:$C$501,E59,'Current trees'!$F$2:$F$501)+SUMIF('Planting plan'!$E$2:$E$201,E59,'Planting plan'!$H$2:$H$201))/Results!$D$11))</f>
        <v/>
      </c>
      <c r="K59" s="10" t="str">
        <f aca="false">IF(OR(A59="",F59="not in list"),"",IF(Results!$D$11=0,0,(SUMIF('Current trees'!$D$2:$D$501,F59,'Current trees'!$F$2:$F$501)+SUMIF('Planting plan'!$F$2:$F$201,F59,'Planting plan'!$H$2:$H$201))/Results!$D$11))</f>
        <v/>
      </c>
      <c r="L59" s="9" t="str">
        <f aca="false">IF(AND(A59="",B59="",C59=""),"",IF(A59="","Species name missing: these trees are not counted",IF(A59&lt;&gt;TRIM(A59),"Extra spaces in the species name: remove them",IF(OR(AND(B59&lt;&gt;"",IFERROR(OR(NOT(ISNUMBER(B59)),B59&lt;0,B59&lt;&gt;INT(B59)),TRUE())),AND(C59&lt;&gt;"",IFERROR(OR(NOT(ISNUMBER(C59)),C59&lt;0,C59&lt;&gt;INT(C59)),TRUE()))),"Number of trees must be a whole number, 0 or more",IF(N(C59)&gt;N(G59)+N(B59),"More trees removed than exist: check",IF(F59="not in list","Genus not in 'Genus–family list': add it",IF(COUNTIF($A$2:$A$201,A59)&gt;1,"Species listed more than once: combine the rows",IF(N(B59)=0,IF(N(C59)&gt;0,"Removal only: shares updated",""),IF(D59="Major host","Major host of a regulated pest: reconsider",IF(I59&gt;Results!$C$5,"Species above its limit after planting",IF(J59&gt;Results!$C$6,"Genus above its limit after planting",IF(K59&gt;Results!$C$7,"Family above its limit after planting",IF(D59="Host","Host of a regulated pest: check which pest",IF(OR(I59&gt;Results!$D$5,J59&gt;Results!$D$6,K59&gt;Results!$D$7),"Within 10–20–30, above a Melbourne target",IF(OR(D59="",D59="Not checked"),"OK for diversity; pest–host class not checked yet","OK")))))))))))))))</f>
        <v/>
      </c>
    </row>
    <row r="60" customFormat="false" ht="15" hidden="false" customHeight="true" outlineLevel="0" collapsed="false">
      <c r="A60" s="7"/>
      <c r="B60" s="8"/>
      <c r="C60" s="8"/>
      <c r="D60" s="7"/>
      <c r="E60" s="9" t="str">
        <f aca="false">IF(A60="","",IFERROR(LEFT(TRIM(A60),FIND(" ",TRIM(A60))-1),TRIM(A60)))</f>
        <v/>
      </c>
      <c r="F60" s="9" t="str">
        <f aca="false">IF(A60="","",IFERROR(VLOOKUP(E60,'Genus–family list'!$A$2:$B$400,2,FALSE()),"not in list"))</f>
        <v/>
      </c>
      <c r="G60" s="11" t="str">
        <f aca="false">IF(A60="","",SUMIF('Current trees'!$A$2:$A$501,A60,'Current trees'!$B$2:$B$501))</f>
        <v/>
      </c>
      <c r="H60" s="11" t="str">
        <f aca="false">IF(A60="","",IF(COUNTIF('Current trees'!$A$2:$A$501,A60)&gt;0,0,N(B60)-N(C60)))</f>
        <v/>
      </c>
      <c r="I60" s="10" t="str">
        <f aca="false">IF(A60="","",IF(Results!$D$11=0,0,(G60+N(B60)-N(C60))/Results!$D$11))</f>
        <v/>
      </c>
      <c r="J60" s="10" t="str">
        <f aca="false">IF(A60="","",IF(Results!$D$11=0,0,(SUMIF('Current trees'!$C$2:$C$501,E60,'Current trees'!$F$2:$F$501)+SUMIF('Planting plan'!$E$2:$E$201,E60,'Planting plan'!$H$2:$H$201))/Results!$D$11))</f>
        <v/>
      </c>
      <c r="K60" s="10" t="str">
        <f aca="false">IF(OR(A60="",F60="not in list"),"",IF(Results!$D$11=0,0,(SUMIF('Current trees'!$D$2:$D$501,F60,'Current trees'!$F$2:$F$501)+SUMIF('Planting plan'!$F$2:$F$201,F60,'Planting plan'!$H$2:$H$201))/Results!$D$11))</f>
        <v/>
      </c>
      <c r="L60" s="9" t="str">
        <f aca="false">IF(AND(A60="",B60="",C60=""),"",IF(A60="","Species name missing: these trees are not counted",IF(A60&lt;&gt;TRIM(A60),"Extra spaces in the species name: remove them",IF(OR(AND(B60&lt;&gt;"",IFERROR(OR(NOT(ISNUMBER(B60)),B60&lt;0,B60&lt;&gt;INT(B60)),TRUE())),AND(C60&lt;&gt;"",IFERROR(OR(NOT(ISNUMBER(C60)),C60&lt;0,C60&lt;&gt;INT(C60)),TRUE()))),"Number of trees must be a whole number, 0 or more",IF(N(C60)&gt;N(G60)+N(B60),"More trees removed than exist: check",IF(F60="not in list","Genus not in 'Genus–family list': add it",IF(COUNTIF($A$2:$A$201,A60)&gt;1,"Species listed more than once: combine the rows",IF(N(B60)=0,IF(N(C60)&gt;0,"Removal only: shares updated",""),IF(D60="Major host","Major host of a regulated pest: reconsider",IF(I60&gt;Results!$C$5,"Species above its limit after planting",IF(J60&gt;Results!$C$6,"Genus above its limit after planting",IF(K60&gt;Results!$C$7,"Family above its limit after planting",IF(D60="Host","Host of a regulated pest: check which pest",IF(OR(I60&gt;Results!$D$5,J60&gt;Results!$D$6,K60&gt;Results!$D$7),"Within 10–20–30, above a Melbourne target",IF(OR(D60="",D60="Not checked"),"OK for diversity; pest–host class not checked yet","OK")))))))))))))))</f>
        <v/>
      </c>
    </row>
    <row r="61" customFormat="false" ht="15" hidden="false" customHeight="true" outlineLevel="0" collapsed="false">
      <c r="A61" s="7"/>
      <c r="B61" s="8"/>
      <c r="C61" s="8"/>
      <c r="D61" s="7"/>
      <c r="E61" s="9" t="str">
        <f aca="false">IF(A61="","",IFERROR(LEFT(TRIM(A61),FIND(" ",TRIM(A61))-1),TRIM(A61)))</f>
        <v/>
      </c>
      <c r="F61" s="9" t="str">
        <f aca="false">IF(A61="","",IFERROR(VLOOKUP(E61,'Genus–family list'!$A$2:$B$400,2,FALSE()),"not in list"))</f>
        <v/>
      </c>
      <c r="G61" s="11" t="str">
        <f aca="false">IF(A61="","",SUMIF('Current trees'!$A$2:$A$501,A61,'Current trees'!$B$2:$B$501))</f>
        <v/>
      </c>
      <c r="H61" s="11" t="str">
        <f aca="false">IF(A61="","",IF(COUNTIF('Current trees'!$A$2:$A$501,A61)&gt;0,0,N(B61)-N(C61)))</f>
        <v/>
      </c>
      <c r="I61" s="10" t="str">
        <f aca="false">IF(A61="","",IF(Results!$D$11=0,0,(G61+N(B61)-N(C61))/Results!$D$11))</f>
        <v/>
      </c>
      <c r="J61" s="10" t="str">
        <f aca="false">IF(A61="","",IF(Results!$D$11=0,0,(SUMIF('Current trees'!$C$2:$C$501,E61,'Current trees'!$F$2:$F$501)+SUMIF('Planting plan'!$E$2:$E$201,E61,'Planting plan'!$H$2:$H$201))/Results!$D$11))</f>
        <v/>
      </c>
      <c r="K61" s="10" t="str">
        <f aca="false">IF(OR(A61="",F61="not in list"),"",IF(Results!$D$11=0,0,(SUMIF('Current trees'!$D$2:$D$501,F61,'Current trees'!$F$2:$F$501)+SUMIF('Planting plan'!$F$2:$F$201,F61,'Planting plan'!$H$2:$H$201))/Results!$D$11))</f>
        <v/>
      </c>
      <c r="L61" s="9" t="str">
        <f aca="false">IF(AND(A61="",B61="",C61=""),"",IF(A61="","Species name missing: these trees are not counted",IF(A61&lt;&gt;TRIM(A61),"Extra spaces in the species name: remove them",IF(OR(AND(B61&lt;&gt;"",IFERROR(OR(NOT(ISNUMBER(B61)),B61&lt;0,B61&lt;&gt;INT(B61)),TRUE())),AND(C61&lt;&gt;"",IFERROR(OR(NOT(ISNUMBER(C61)),C61&lt;0,C61&lt;&gt;INT(C61)),TRUE()))),"Number of trees must be a whole number, 0 or more",IF(N(C61)&gt;N(G61)+N(B61),"More trees removed than exist: check",IF(F61="not in list","Genus not in 'Genus–family list': add it",IF(COUNTIF($A$2:$A$201,A61)&gt;1,"Species listed more than once: combine the rows",IF(N(B61)=0,IF(N(C61)&gt;0,"Removal only: shares updated",""),IF(D61="Major host","Major host of a regulated pest: reconsider",IF(I61&gt;Results!$C$5,"Species above its limit after planting",IF(J61&gt;Results!$C$6,"Genus above its limit after planting",IF(K61&gt;Results!$C$7,"Family above its limit after planting",IF(D61="Host","Host of a regulated pest: check which pest",IF(OR(I61&gt;Results!$D$5,J61&gt;Results!$D$6,K61&gt;Results!$D$7),"Within 10–20–30, above a Melbourne target",IF(OR(D61="",D61="Not checked"),"OK for diversity; pest–host class not checked yet","OK")))))))))))))))</f>
        <v/>
      </c>
    </row>
    <row r="62" customFormat="false" ht="15" hidden="false" customHeight="true" outlineLevel="0" collapsed="false">
      <c r="A62" s="7"/>
      <c r="B62" s="8"/>
      <c r="C62" s="8"/>
      <c r="D62" s="7"/>
      <c r="E62" s="9" t="str">
        <f aca="false">IF(A62="","",IFERROR(LEFT(TRIM(A62),FIND(" ",TRIM(A62))-1),TRIM(A62)))</f>
        <v/>
      </c>
      <c r="F62" s="9" t="str">
        <f aca="false">IF(A62="","",IFERROR(VLOOKUP(E62,'Genus–family list'!$A$2:$B$400,2,FALSE()),"not in list"))</f>
        <v/>
      </c>
      <c r="G62" s="11" t="str">
        <f aca="false">IF(A62="","",SUMIF('Current trees'!$A$2:$A$501,A62,'Current trees'!$B$2:$B$501))</f>
        <v/>
      </c>
      <c r="H62" s="11" t="str">
        <f aca="false">IF(A62="","",IF(COUNTIF('Current trees'!$A$2:$A$501,A62)&gt;0,0,N(B62)-N(C62)))</f>
        <v/>
      </c>
      <c r="I62" s="10" t="str">
        <f aca="false">IF(A62="","",IF(Results!$D$11=0,0,(G62+N(B62)-N(C62))/Results!$D$11))</f>
        <v/>
      </c>
      <c r="J62" s="10" t="str">
        <f aca="false">IF(A62="","",IF(Results!$D$11=0,0,(SUMIF('Current trees'!$C$2:$C$501,E62,'Current trees'!$F$2:$F$501)+SUMIF('Planting plan'!$E$2:$E$201,E62,'Planting plan'!$H$2:$H$201))/Results!$D$11))</f>
        <v/>
      </c>
      <c r="K62" s="10" t="str">
        <f aca="false">IF(OR(A62="",F62="not in list"),"",IF(Results!$D$11=0,0,(SUMIF('Current trees'!$D$2:$D$501,F62,'Current trees'!$F$2:$F$501)+SUMIF('Planting plan'!$F$2:$F$201,F62,'Planting plan'!$H$2:$H$201))/Results!$D$11))</f>
        <v/>
      </c>
      <c r="L62" s="9" t="str">
        <f aca="false">IF(AND(A62="",B62="",C62=""),"",IF(A62="","Species name missing: these trees are not counted",IF(A62&lt;&gt;TRIM(A62),"Extra spaces in the species name: remove them",IF(OR(AND(B62&lt;&gt;"",IFERROR(OR(NOT(ISNUMBER(B62)),B62&lt;0,B62&lt;&gt;INT(B62)),TRUE())),AND(C62&lt;&gt;"",IFERROR(OR(NOT(ISNUMBER(C62)),C62&lt;0,C62&lt;&gt;INT(C62)),TRUE()))),"Number of trees must be a whole number, 0 or more",IF(N(C62)&gt;N(G62)+N(B62),"More trees removed than exist: check",IF(F62="not in list","Genus not in 'Genus–family list': add it",IF(COUNTIF($A$2:$A$201,A62)&gt;1,"Species listed more than once: combine the rows",IF(N(B62)=0,IF(N(C62)&gt;0,"Removal only: shares updated",""),IF(D62="Major host","Major host of a regulated pest: reconsider",IF(I62&gt;Results!$C$5,"Species above its limit after planting",IF(J62&gt;Results!$C$6,"Genus above its limit after planting",IF(K62&gt;Results!$C$7,"Family above its limit after planting",IF(D62="Host","Host of a regulated pest: check which pest",IF(OR(I62&gt;Results!$D$5,J62&gt;Results!$D$6,K62&gt;Results!$D$7),"Within 10–20–30, above a Melbourne target",IF(OR(D62="",D62="Not checked"),"OK for diversity; pest–host class not checked yet","OK")))))))))))))))</f>
        <v/>
      </c>
    </row>
    <row r="63" customFormat="false" ht="15" hidden="false" customHeight="true" outlineLevel="0" collapsed="false">
      <c r="A63" s="7"/>
      <c r="B63" s="8"/>
      <c r="C63" s="8"/>
      <c r="D63" s="7"/>
      <c r="E63" s="9" t="str">
        <f aca="false">IF(A63="","",IFERROR(LEFT(TRIM(A63),FIND(" ",TRIM(A63))-1),TRIM(A63)))</f>
        <v/>
      </c>
      <c r="F63" s="9" t="str">
        <f aca="false">IF(A63="","",IFERROR(VLOOKUP(E63,'Genus–family list'!$A$2:$B$400,2,FALSE()),"not in list"))</f>
        <v/>
      </c>
      <c r="G63" s="11" t="str">
        <f aca="false">IF(A63="","",SUMIF('Current trees'!$A$2:$A$501,A63,'Current trees'!$B$2:$B$501))</f>
        <v/>
      </c>
      <c r="H63" s="11" t="str">
        <f aca="false">IF(A63="","",IF(COUNTIF('Current trees'!$A$2:$A$501,A63)&gt;0,0,N(B63)-N(C63)))</f>
        <v/>
      </c>
      <c r="I63" s="10" t="str">
        <f aca="false">IF(A63="","",IF(Results!$D$11=0,0,(G63+N(B63)-N(C63))/Results!$D$11))</f>
        <v/>
      </c>
      <c r="J63" s="10" t="str">
        <f aca="false">IF(A63="","",IF(Results!$D$11=0,0,(SUMIF('Current trees'!$C$2:$C$501,E63,'Current trees'!$F$2:$F$501)+SUMIF('Planting plan'!$E$2:$E$201,E63,'Planting plan'!$H$2:$H$201))/Results!$D$11))</f>
        <v/>
      </c>
      <c r="K63" s="10" t="str">
        <f aca="false">IF(OR(A63="",F63="not in list"),"",IF(Results!$D$11=0,0,(SUMIF('Current trees'!$D$2:$D$501,F63,'Current trees'!$F$2:$F$501)+SUMIF('Planting plan'!$F$2:$F$201,F63,'Planting plan'!$H$2:$H$201))/Results!$D$11))</f>
        <v/>
      </c>
      <c r="L63" s="9" t="str">
        <f aca="false">IF(AND(A63="",B63="",C63=""),"",IF(A63="","Species name missing: these trees are not counted",IF(A63&lt;&gt;TRIM(A63),"Extra spaces in the species name: remove them",IF(OR(AND(B63&lt;&gt;"",IFERROR(OR(NOT(ISNUMBER(B63)),B63&lt;0,B63&lt;&gt;INT(B63)),TRUE())),AND(C63&lt;&gt;"",IFERROR(OR(NOT(ISNUMBER(C63)),C63&lt;0,C63&lt;&gt;INT(C63)),TRUE()))),"Number of trees must be a whole number, 0 or more",IF(N(C63)&gt;N(G63)+N(B63),"More trees removed than exist: check",IF(F63="not in list","Genus not in 'Genus–family list': add it",IF(COUNTIF($A$2:$A$201,A63)&gt;1,"Species listed more than once: combine the rows",IF(N(B63)=0,IF(N(C63)&gt;0,"Removal only: shares updated",""),IF(D63="Major host","Major host of a regulated pest: reconsider",IF(I63&gt;Results!$C$5,"Species above its limit after planting",IF(J63&gt;Results!$C$6,"Genus above its limit after planting",IF(K63&gt;Results!$C$7,"Family above its limit after planting",IF(D63="Host","Host of a regulated pest: check which pest",IF(OR(I63&gt;Results!$D$5,J63&gt;Results!$D$6,K63&gt;Results!$D$7),"Within 10–20–30, above a Melbourne target",IF(OR(D63="",D63="Not checked"),"OK for diversity; pest–host class not checked yet","OK")))))))))))))))</f>
        <v/>
      </c>
    </row>
    <row r="64" customFormat="false" ht="15" hidden="false" customHeight="true" outlineLevel="0" collapsed="false">
      <c r="A64" s="7"/>
      <c r="B64" s="8"/>
      <c r="C64" s="8"/>
      <c r="D64" s="7"/>
      <c r="E64" s="9" t="str">
        <f aca="false">IF(A64="","",IFERROR(LEFT(TRIM(A64),FIND(" ",TRIM(A64))-1),TRIM(A64)))</f>
        <v/>
      </c>
      <c r="F64" s="9" t="str">
        <f aca="false">IF(A64="","",IFERROR(VLOOKUP(E64,'Genus–family list'!$A$2:$B$400,2,FALSE()),"not in list"))</f>
        <v/>
      </c>
      <c r="G64" s="11" t="str">
        <f aca="false">IF(A64="","",SUMIF('Current trees'!$A$2:$A$501,A64,'Current trees'!$B$2:$B$501))</f>
        <v/>
      </c>
      <c r="H64" s="11" t="str">
        <f aca="false">IF(A64="","",IF(COUNTIF('Current trees'!$A$2:$A$501,A64)&gt;0,0,N(B64)-N(C64)))</f>
        <v/>
      </c>
      <c r="I64" s="10" t="str">
        <f aca="false">IF(A64="","",IF(Results!$D$11=0,0,(G64+N(B64)-N(C64))/Results!$D$11))</f>
        <v/>
      </c>
      <c r="J64" s="10" t="str">
        <f aca="false">IF(A64="","",IF(Results!$D$11=0,0,(SUMIF('Current trees'!$C$2:$C$501,E64,'Current trees'!$F$2:$F$501)+SUMIF('Planting plan'!$E$2:$E$201,E64,'Planting plan'!$H$2:$H$201))/Results!$D$11))</f>
        <v/>
      </c>
      <c r="K64" s="10" t="str">
        <f aca="false">IF(OR(A64="",F64="not in list"),"",IF(Results!$D$11=0,0,(SUMIF('Current trees'!$D$2:$D$501,F64,'Current trees'!$F$2:$F$501)+SUMIF('Planting plan'!$F$2:$F$201,F64,'Planting plan'!$H$2:$H$201))/Results!$D$11))</f>
        <v/>
      </c>
      <c r="L64" s="9" t="str">
        <f aca="false">IF(AND(A64="",B64="",C64=""),"",IF(A64="","Species name missing: these trees are not counted",IF(A64&lt;&gt;TRIM(A64),"Extra spaces in the species name: remove them",IF(OR(AND(B64&lt;&gt;"",IFERROR(OR(NOT(ISNUMBER(B64)),B64&lt;0,B64&lt;&gt;INT(B64)),TRUE())),AND(C64&lt;&gt;"",IFERROR(OR(NOT(ISNUMBER(C64)),C64&lt;0,C64&lt;&gt;INT(C64)),TRUE()))),"Number of trees must be a whole number, 0 or more",IF(N(C64)&gt;N(G64)+N(B64),"More trees removed than exist: check",IF(F64="not in list","Genus not in 'Genus–family list': add it",IF(COUNTIF($A$2:$A$201,A64)&gt;1,"Species listed more than once: combine the rows",IF(N(B64)=0,IF(N(C64)&gt;0,"Removal only: shares updated",""),IF(D64="Major host","Major host of a regulated pest: reconsider",IF(I64&gt;Results!$C$5,"Species above its limit after planting",IF(J64&gt;Results!$C$6,"Genus above its limit after planting",IF(K64&gt;Results!$C$7,"Family above its limit after planting",IF(D64="Host","Host of a regulated pest: check which pest",IF(OR(I64&gt;Results!$D$5,J64&gt;Results!$D$6,K64&gt;Results!$D$7),"Within 10–20–30, above a Melbourne target",IF(OR(D64="",D64="Not checked"),"OK for diversity; pest–host class not checked yet","OK")))))))))))))))</f>
        <v/>
      </c>
    </row>
    <row r="65" customFormat="false" ht="15" hidden="false" customHeight="true" outlineLevel="0" collapsed="false">
      <c r="A65" s="7"/>
      <c r="B65" s="8"/>
      <c r="C65" s="8"/>
      <c r="D65" s="7"/>
      <c r="E65" s="9" t="str">
        <f aca="false">IF(A65="","",IFERROR(LEFT(TRIM(A65),FIND(" ",TRIM(A65))-1),TRIM(A65)))</f>
        <v/>
      </c>
      <c r="F65" s="9" t="str">
        <f aca="false">IF(A65="","",IFERROR(VLOOKUP(E65,'Genus–family list'!$A$2:$B$400,2,FALSE()),"not in list"))</f>
        <v/>
      </c>
      <c r="G65" s="11" t="str">
        <f aca="false">IF(A65="","",SUMIF('Current trees'!$A$2:$A$501,A65,'Current trees'!$B$2:$B$501))</f>
        <v/>
      </c>
      <c r="H65" s="11" t="str">
        <f aca="false">IF(A65="","",IF(COUNTIF('Current trees'!$A$2:$A$501,A65)&gt;0,0,N(B65)-N(C65)))</f>
        <v/>
      </c>
      <c r="I65" s="10" t="str">
        <f aca="false">IF(A65="","",IF(Results!$D$11=0,0,(G65+N(B65)-N(C65))/Results!$D$11))</f>
        <v/>
      </c>
      <c r="J65" s="10" t="str">
        <f aca="false">IF(A65="","",IF(Results!$D$11=0,0,(SUMIF('Current trees'!$C$2:$C$501,E65,'Current trees'!$F$2:$F$501)+SUMIF('Planting plan'!$E$2:$E$201,E65,'Planting plan'!$H$2:$H$201))/Results!$D$11))</f>
        <v/>
      </c>
      <c r="K65" s="10" t="str">
        <f aca="false">IF(OR(A65="",F65="not in list"),"",IF(Results!$D$11=0,0,(SUMIF('Current trees'!$D$2:$D$501,F65,'Current trees'!$F$2:$F$501)+SUMIF('Planting plan'!$F$2:$F$201,F65,'Planting plan'!$H$2:$H$201))/Results!$D$11))</f>
        <v/>
      </c>
      <c r="L65" s="9" t="str">
        <f aca="false">IF(AND(A65="",B65="",C65=""),"",IF(A65="","Species name missing: these trees are not counted",IF(A65&lt;&gt;TRIM(A65),"Extra spaces in the species name: remove them",IF(OR(AND(B65&lt;&gt;"",IFERROR(OR(NOT(ISNUMBER(B65)),B65&lt;0,B65&lt;&gt;INT(B65)),TRUE())),AND(C65&lt;&gt;"",IFERROR(OR(NOT(ISNUMBER(C65)),C65&lt;0,C65&lt;&gt;INT(C65)),TRUE()))),"Number of trees must be a whole number, 0 or more",IF(N(C65)&gt;N(G65)+N(B65),"More trees removed than exist: check",IF(F65="not in list","Genus not in 'Genus–family list': add it",IF(COUNTIF($A$2:$A$201,A65)&gt;1,"Species listed more than once: combine the rows",IF(N(B65)=0,IF(N(C65)&gt;0,"Removal only: shares updated",""),IF(D65="Major host","Major host of a regulated pest: reconsider",IF(I65&gt;Results!$C$5,"Species above its limit after planting",IF(J65&gt;Results!$C$6,"Genus above its limit after planting",IF(K65&gt;Results!$C$7,"Family above its limit after planting",IF(D65="Host","Host of a regulated pest: check which pest",IF(OR(I65&gt;Results!$D$5,J65&gt;Results!$D$6,K65&gt;Results!$D$7),"Within 10–20–30, above a Melbourne target",IF(OR(D65="",D65="Not checked"),"OK for diversity; pest–host class not checked yet","OK")))))))))))))))</f>
        <v/>
      </c>
    </row>
    <row r="66" customFormat="false" ht="15" hidden="false" customHeight="true" outlineLevel="0" collapsed="false">
      <c r="A66" s="7"/>
      <c r="B66" s="8"/>
      <c r="C66" s="8"/>
      <c r="D66" s="7"/>
      <c r="E66" s="9" t="str">
        <f aca="false">IF(A66="","",IFERROR(LEFT(TRIM(A66),FIND(" ",TRIM(A66))-1),TRIM(A66)))</f>
        <v/>
      </c>
      <c r="F66" s="9" t="str">
        <f aca="false">IF(A66="","",IFERROR(VLOOKUP(E66,'Genus–family list'!$A$2:$B$400,2,FALSE()),"not in list"))</f>
        <v/>
      </c>
      <c r="G66" s="11" t="str">
        <f aca="false">IF(A66="","",SUMIF('Current trees'!$A$2:$A$501,A66,'Current trees'!$B$2:$B$501))</f>
        <v/>
      </c>
      <c r="H66" s="11" t="str">
        <f aca="false">IF(A66="","",IF(COUNTIF('Current trees'!$A$2:$A$501,A66)&gt;0,0,N(B66)-N(C66)))</f>
        <v/>
      </c>
      <c r="I66" s="10" t="str">
        <f aca="false">IF(A66="","",IF(Results!$D$11=0,0,(G66+N(B66)-N(C66))/Results!$D$11))</f>
        <v/>
      </c>
      <c r="J66" s="10" t="str">
        <f aca="false">IF(A66="","",IF(Results!$D$11=0,0,(SUMIF('Current trees'!$C$2:$C$501,E66,'Current trees'!$F$2:$F$501)+SUMIF('Planting plan'!$E$2:$E$201,E66,'Planting plan'!$H$2:$H$201))/Results!$D$11))</f>
        <v/>
      </c>
      <c r="K66" s="10" t="str">
        <f aca="false">IF(OR(A66="",F66="not in list"),"",IF(Results!$D$11=0,0,(SUMIF('Current trees'!$D$2:$D$501,F66,'Current trees'!$F$2:$F$501)+SUMIF('Planting plan'!$F$2:$F$201,F66,'Planting plan'!$H$2:$H$201))/Results!$D$11))</f>
        <v/>
      </c>
      <c r="L66" s="9" t="str">
        <f aca="false">IF(AND(A66="",B66="",C66=""),"",IF(A66="","Species name missing: these trees are not counted",IF(A66&lt;&gt;TRIM(A66),"Extra spaces in the species name: remove them",IF(OR(AND(B66&lt;&gt;"",IFERROR(OR(NOT(ISNUMBER(B66)),B66&lt;0,B66&lt;&gt;INT(B66)),TRUE())),AND(C66&lt;&gt;"",IFERROR(OR(NOT(ISNUMBER(C66)),C66&lt;0,C66&lt;&gt;INT(C66)),TRUE()))),"Number of trees must be a whole number, 0 or more",IF(N(C66)&gt;N(G66)+N(B66),"More trees removed than exist: check",IF(F66="not in list","Genus not in 'Genus–family list': add it",IF(COUNTIF($A$2:$A$201,A66)&gt;1,"Species listed more than once: combine the rows",IF(N(B66)=0,IF(N(C66)&gt;0,"Removal only: shares updated",""),IF(D66="Major host","Major host of a regulated pest: reconsider",IF(I66&gt;Results!$C$5,"Species above its limit after planting",IF(J66&gt;Results!$C$6,"Genus above its limit after planting",IF(K66&gt;Results!$C$7,"Family above its limit after planting",IF(D66="Host","Host of a regulated pest: check which pest",IF(OR(I66&gt;Results!$D$5,J66&gt;Results!$D$6,K66&gt;Results!$D$7),"Within 10–20–30, above a Melbourne target",IF(OR(D66="",D66="Not checked"),"OK for diversity; pest–host class not checked yet","OK")))))))))))))))</f>
        <v/>
      </c>
    </row>
    <row r="67" customFormat="false" ht="15" hidden="false" customHeight="true" outlineLevel="0" collapsed="false">
      <c r="A67" s="7"/>
      <c r="B67" s="8"/>
      <c r="C67" s="8"/>
      <c r="D67" s="7"/>
      <c r="E67" s="9" t="str">
        <f aca="false">IF(A67="","",IFERROR(LEFT(TRIM(A67),FIND(" ",TRIM(A67))-1),TRIM(A67)))</f>
        <v/>
      </c>
      <c r="F67" s="9" t="str">
        <f aca="false">IF(A67="","",IFERROR(VLOOKUP(E67,'Genus–family list'!$A$2:$B$400,2,FALSE()),"not in list"))</f>
        <v/>
      </c>
      <c r="G67" s="11" t="str">
        <f aca="false">IF(A67="","",SUMIF('Current trees'!$A$2:$A$501,A67,'Current trees'!$B$2:$B$501))</f>
        <v/>
      </c>
      <c r="H67" s="11" t="str">
        <f aca="false">IF(A67="","",IF(COUNTIF('Current trees'!$A$2:$A$501,A67)&gt;0,0,N(B67)-N(C67)))</f>
        <v/>
      </c>
      <c r="I67" s="10" t="str">
        <f aca="false">IF(A67="","",IF(Results!$D$11=0,0,(G67+N(B67)-N(C67))/Results!$D$11))</f>
        <v/>
      </c>
      <c r="J67" s="10" t="str">
        <f aca="false">IF(A67="","",IF(Results!$D$11=0,0,(SUMIF('Current trees'!$C$2:$C$501,E67,'Current trees'!$F$2:$F$501)+SUMIF('Planting plan'!$E$2:$E$201,E67,'Planting plan'!$H$2:$H$201))/Results!$D$11))</f>
        <v/>
      </c>
      <c r="K67" s="10" t="str">
        <f aca="false">IF(OR(A67="",F67="not in list"),"",IF(Results!$D$11=0,0,(SUMIF('Current trees'!$D$2:$D$501,F67,'Current trees'!$F$2:$F$501)+SUMIF('Planting plan'!$F$2:$F$201,F67,'Planting plan'!$H$2:$H$201))/Results!$D$11))</f>
        <v/>
      </c>
      <c r="L67" s="9" t="str">
        <f aca="false">IF(AND(A67="",B67="",C67=""),"",IF(A67="","Species name missing: these trees are not counted",IF(A67&lt;&gt;TRIM(A67),"Extra spaces in the species name: remove them",IF(OR(AND(B67&lt;&gt;"",IFERROR(OR(NOT(ISNUMBER(B67)),B67&lt;0,B67&lt;&gt;INT(B67)),TRUE())),AND(C67&lt;&gt;"",IFERROR(OR(NOT(ISNUMBER(C67)),C67&lt;0,C67&lt;&gt;INT(C67)),TRUE()))),"Number of trees must be a whole number, 0 or more",IF(N(C67)&gt;N(G67)+N(B67),"More trees removed than exist: check",IF(F67="not in list","Genus not in 'Genus–family list': add it",IF(COUNTIF($A$2:$A$201,A67)&gt;1,"Species listed more than once: combine the rows",IF(N(B67)=0,IF(N(C67)&gt;0,"Removal only: shares updated",""),IF(D67="Major host","Major host of a regulated pest: reconsider",IF(I67&gt;Results!$C$5,"Species above its limit after planting",IF(J67&gt;Results!$C$6,"Genus above its limit after planting",IF(K67&gt;Results!$C$7,"Family above its limit after planting",IF(D67="Host","Host of a regulated pest: check which pest",IF(OR(I67&gt;Results!$D$5,J67&gt;Results!$D$6,K67&gt;Results!$D$7),"Within 10–20–30, above a Melbourne target",IF(OR(D67="",D67="Not checked"),"OK for diversity; pest–host class not checked yet","OK")))))))))))))))</f>
        <v/>
      </c>
    </row>
    <row r="68" customFormat="false" ht="15" hidden="false" customHeight="true" outlineLevel="0" collapsed="false">
      <c r="A68" s="7"/>
      <c r="B68" s="8"/>
      <c r="C68" s="8"/>
      <c r="D68" s="7"/>
      <c r="E68" s="9" t="str">
        <f aca="false">IF(A68="","",IFERROR(LEFT(TRIM(A68),FIND(" ",TRIM(A68))-1),TRIM(A68)))</f>
        <v/>
      </c>
      <c r="F68" s="9" t="str">
        <f aca="false">IF(A68="","",IFERROR(VLOOKUP(E68,'Genus–family list'!$A$2:$B$400,2,FALSE()),"not in list"))</f>
        <v/>
      </c>
      <c r="G68" s="11" t="str">
        <f aca="false">IF(A68="","",SUMIF('Current trees'!$A$2:$A$501,A68,'Current trees'!$B$2:$B$501))</f>
        <v/>
      </c>
      <c r="H68" s="11" t="str">
        <f aca="false">IF(A68="","",IF(COUNTIF('Current trees'!$A$2:$A$501,A68)&gt;0,0,N(B68)-N(C68)))</f>
        <v/>
      </c>
      <c r="I68" s="10" t="str">
        <f aca="false">IF(A68="","",IF(Results!$D$11=0,0,(G68+N(B68)-N(C68))/Results!$D$11))</f>
        <v/>
      </c>
      <c r="J68" s="10" t="str">
        <f aca="false">IF(A68="","",IF(Results!$D$11=0,0,(SUMIF('Current trees'!$C$2:$C$501,E68,'Current trees'!$F$2:$F$501)+SUMIF('Planting plan'!$E$2:$E$201,E68,'Planting plan'!$H$2:$H$201))/Results!$D$11))</f>
        <v/>
      </c>
      <c r="K68" s="10" t="str">
        <f aca="false">IF(OR(A68="",F68="not in list"),"",IF(Results!$D$11=0,0,(SUMIF('Current trees'!$D$2:$D$501,F68,'Current trees'!$F$2:$F$501)+SUMIF('Planting plan'!$F$2:$F$201,F68,'Planting plan'!$H$2:$H$201))/Results!$D$11))</f>
        <v/>
      </c>
      <c r="L68" s="9" t="str">
        <f aca="false">IF(AND(A68="",B68="",C68=""),"",IF(A68="","Species name missing: these trees are not counted",IF(A68&lt;&gt;TRIM(A68),"Extra spaces in the species name: remove them",IF(OR(AND(B68&lt;&gt;"",IFERROR(OR(NOT(ISNUMBER(B68)),B68&lt;0,B68&lt;&gt;INT(B68)),TRUE())),AND(C68&lt;&gt;"",IFERROR(OR(NOT(ISNUMBER(C68)),C68&lt;0,C68&lt;&gt;INT(C68)),TRUE()))),"Number of trees must be a whole number, 0 or more",IF(N(C68)&gt;N(G68)+N(B68),"More trees removed than exist: check",IF(F68="not in list","Genus not in 'Genus–family list': add it",IF(COUNTIF($A$2:$A$201,A68)&gt;1,"Species listed more than once: combine the rows",IF(N(B68)=0,IF(N(C68)&gt;0,"Removal only: shares updated",""),IF(D68="Major host","Major host of a regulated pest: reconsider",IF(I68&gt;Results!$C$5,"Species above its limit after planting",IF(J68&gt;Results!$C$6,"Genus above its limit after planting",IF(K68&gt;Results!$C$7,"Family above its limit after planting",IF(D68="Host","Host of a regulated pest: check which pest",IF(OR(I68&gt;Results!$D$5,J68&gt;Results!$D$6,K68&gt;Results!$D$7),"Within 10–20–30, above a Melbourne target",IF(OR(D68="",D68="Not checked"),"OK for diversity; pest–host class not checked yet","OK")))))))))))))))</f>
        <v/>
      </c>
    </row>
    <row r="69" customFormat="false" ht="15" hidden="false" customHeight="true" outlineLevel="0" collapsed="false">
      <c r="A69" s="7"/>
      <c r="B69" s="8"/>
      <c r="C69" s="8"/>
      <c r="D69" s="7"/>
      <c r="E69" s="9" t="str">
        <f aca="false">IF(A69="","",IFERROR(LEFT(TRIM(A69),FIND(" ",TRIM(A69))-1),TRIM(A69)))</f>
        <v/>
      </c>
      <c r="F69" s="9" t="str">
        <f aca="false">IF(A69="","",IFERROR(VLOOKUP(E69,'Genus–family list'!$A$2:$B$400,2,FALSE()),"not in list"))</f>
        <v/>
      </c>
      <c r="G69" s="11" t="str">
        <f aca="false">IF(A69="","",SUMIF('Current trees'!$A$2:$A$501,A69,'Current trees'!$B$2:$B$501))</f>
        <v/>
      </c>
      <c r="H69" s="11" t="str">
        <f aca="false">IF(A69="","",IF(COUNTIF('Current trees'!$A$2:$A$501,A69)&gt;0,0,N(B69)-N(C69)))</f>
        <v/>
      </c>
      <c r="I69" s="10" t="str">
        <f aca="false">IF(A69="","",IF(Results!$D$11=0,0,(G69+N(B69)-N(C69))/Results!$D$11))</f>
        <v/>
      </c>
      <c r="J69" s="10" t="str">
        <f aca="false">IF(A69="","",IF(Results!$D$11=0,0,(SUMIF('Current trees'!$C$2:$C$501,E69,'Current trees'!$F$2:$F$501)+SUMIF('Planting plan'!$E$2:$E$201,E69,'Planting plan'!$H$2:$H$201))/Results!$D$11))</f>
        <v/>
      </c>
      <c r="K69" s="10" t="str">
        <f aca="false">IF(OR(A69="",F69="not in list"),"",IF(Results!$D$11=0,0,(SUMIF('Current trees'!$D$2:$D$501,F69,'Current trees'!$F$2:$F$501)+SUMIF('Planting plan'!$F$2:$F$201,F69,'Planting plan'!$H$2:$H$201))/Results!$D$11))</f>
        <v/>
      </c>
      <c r="L69" s="9" t="str">
        <f aca="false">IF(AND(A69="",B69="",C69=""),"",IF(A69="","Species name missing: these trees are not counted",IF(A69&lt;&gt;TRIM(A69),"Extra spaces in the species name: remove them",IF(OR(AND(B69&lt;&gt;"",IFERROR(OR(NOT(ISNUMBER(B69)),B69&lt;0,B69&lt;&gt;INT(B69)),TRUE())),AND(C69&lt;&gt;"",IFERROR(OR(NOT(ISNUMBER(C69)),C69&lt;0,C69&lt;&gt;INT(C69)),TRUE()))),"Number of trees must be a whole number, 0 or more",IF(N(C69)&gt;N(G69)+N(B69),"More trees removed than exist: check",IF(F69="not in list","Genus not in 'Genus–family list': add it",IF(COUNTIF($A$2:$A$201,A69)&gt;1,"Species listed more than once: combine the rows",IF(N(B69)=0,IF(N(C69)&gt;0,"Removal only: shares updated",""),IF(D69="Major host","Major host of a regulated pest: reconsider",IF(I69&gt;Results!$C$5,"Species above its limit after planting",IF(J69&gt;Results!$C$6,"Genus above its limit after planting",IF(K69&gt;Results!$C$7,"Family above its limit after planting",IF(D69="Host","Host of a regulated pest: check which pest",IF(OR(I69&gt;Results!$D$5,J69&gt;Results!$D$6,K69&gt;Results!$D$7),"Within 10–20–30, above a Melbourne target",IF(OR(D69="",D69="Not checked"),"OK for diversity; pest–host class not checked yet","OK")))))))))))))))</f>
        <v/>
      </c>
    </row>
    <row r="70" customFormat="false" ht="15" hidden="false" customHeight="true" outlineLevel="0" collapsed="false">
      <c r="A70" s="7"/>
      <c r="B70" s="8"/>
      <c r="C70" s="8"/>
      <c r="D70" s="7"/>
      <c r="E70" s="9" t="str">
        <f aca="false">IF(A70="","",IFERROR(LEFT(TRIM(A70),FIND(" ",TRIM(A70))-1),TRIM(A70)))</f>
        <v/>
      </c>
      <c r="F70" s="9" t="str">
        <f aca="false">IF(A70="","",IFERROR(VLOOKUP(E70,'Genus–family list'!$A$2:$B$400,2,FALSE()),"not in list"))</f>
        <v/>
      </c>
      <c r="G70" s="11" t="str">
        <f aca="false">IF(A70="","",SUMIF('Current trees'!$A$2:$A$501,A70,'Current trees'!$B$2:$B$501))</f>
        <v/>
      </c>
      <c r="H70" s="11" t="str">
        <f aca="false">IF(A70="","",IF(COUNTIF('Current trees'!$A$2:$A$501,A70)&gt;0,0,N(B70)-N(C70)))</f>
        <v/>
      </c>
      <c r="I70" s="10" t="str">
        <f aca="false">IF(A70="","",IF(Results!$D$11=0,0,(G70+N(B70)-N(C70))/Results!$D$11))</f>
        <v/>
      </c>
      <c r="J70" s="10" t="str">
        <f aca="false">IF(A70="","",IF(Results!$D$11=0,0,(SUMIF('Current trees'!$C$2:$C$501,E70,'Current trees'!$F$2:$F$501)+SUMIF('Planting plan'!$E$2:$E$201,E70,'Planting plan'!$H$2:$H$201))/Results!$D$11))</f>
        <v/>
      </c>
      <c r="K70" s="10" t="str">
        <f aca="false">IF(OR(A70="",F70="not in list"),"",IF(Results!$D$11=0,0,(SUMIF('Current trees'!$D$2:$D$501,F70,'Current trees'!$F$2:$F$501)+SUMIF('Planting plan'!$F$2:$F$201,F70,'Planting plan'!$H$2:$H$201))/Results!$D$11))</f>
        <v/>
      </c>
      <c r="L70" s="9" t="str">
        <f aca="false">IF(AND(A70="",B70="",C70=""),"",IF(A70="","Species name missing: these trees are not counted",IF(A70&lt;&gt;TRIM(A70),"Extra spaces in the species name: remove them",IF(OR(AND(B70&lt;&gt;"",IFERROR(OR(NOT(ISNUMBER(B70)),B70&lt;0,B70&lt;&gt;INT(B70)),TRUE())),AND(C70&lt;&gt;"",IFERROR(OR(NOT(ISNUMBER(C70)),C70&lt;0,C70&lt;&gt;INT(C70)),TRUE()))),"Number of trees must be a whole number, 0 or more",IF(N(C70)&gt;N(G70)+N(B70),"More trees removed than exist: check",IF(F70="not in list","Genus not in 'Genus–family list': add it",IF(COUNTIF($A$2:$A$201,A70)&gt;1,"Species listed more than once: combine the rows",IF(N(B70)=0,IF(N(C70)&gt;0,"Removal only: shares updated",""),IF(D70="Major host","Major host of a regulated pest: reconsider",IF(I70&gt;Results!$C$5,"Species above its limit after planting",IF(J70&gt;Results!$C$6,"Genus above its limit after planting",IF(K70&gt;Results!$C$7,"Family above its limit after planting",IF(D70="Host","Host of a regulated pest: check which pest",IF(OR(I70&gt;Results!$D$5,J70&gt;Results!$D$6,K70&gt;Results!$D$7),"Within 10–20–30, above a Melbourne target",IF(OR(D70="",D70="Not checked"),"OK for diversity; pest–host class not checked yet","OK")))))))))))))))</f>
        <v/>
      </c>
    </row>
    <row r="71" customFormat="false" ht="15" hidden="false" customHeight="true" outlineLevel="0" collapsed="false">
      <c r="A71" s="7"/>
      <c r="B71" s="8"/>
      <c r="C71" s="8"/>
      <c r="D71" s="7"/>
      <c r="E71" s="9" t="str">
        <f aca="false">IF(A71="","",IFERROR(LEFT(TRIM(A71),FIND(" ",TRIM(A71))-1),TRIM(A71)))</f>
        <v/>
      </c>
      <c r="F71" s="9" t="str">
        <f aca="false">IF(A71="","",IFERROR(VLOOKUP(E71,'Genus–family list'!$A$2:$B$400,2,FALSE()),"not in list"))</f>
        <v/>
      </c>
      <c r="G71" s="11" t="str">
        <f aca="false">IF(A71="","",SUMIF('Current trees'!$A$2:$A$501,A71,'Current trees'!$B$2:$B$501))</f>
        <v/>
      </c>
      <c r="H71" s="11" t="str">
        <f aca="false">IF(A71="","",IF(COUNTIF('Current trees'!$A$2:$A$501,A71)&gt;0,0,N(B71)-N(C71)))</f>
        <v/>
      </c>
      <c r="I71" s="10" t="str">
        <f aca="false">IF(A71="","",IF(Results!$D$11=0,0,(G71+N(B71)-N(C71))/Results!$D$11))</f>
        <v/>
      </c>
      <c r="J71" s="10" t="str">
        <f aca="false">IF(A71="","",IF(Results!$D$11=0,0,(SUMIF('Current trees'!$C$2:$C$501,E71,'Current trees'!$F$2:$F$501)+SUMIF('Planting plan'!$E$2:$E$201,E71,'Planting plan'!$H$2:$H$201))/Results!$D$11))</f>
        <v/>
      </c>
      <c r="K71" s="10" t="str">
        <f aca="false">IF(OR(A71="",F71="not in list"),"",IF(Results!$D$11=0,0,(SUMIF('Current trees'!$D$2:$D$501,F71,'Current trees'!$F$2:$F$501)+SUMIF('Planting plan'!$F$2:$F$201,F71,'Planting plan'!$H$2:$H$201))/Results!$D$11))</f>
        <v/>
      </c>
      <c r="L71" s="9" t="str">
        <f aca="false">IF(AND(A71="",B71="",C71=""),"",IF(A71="","Species name missing: these trees are not counted",IF(A71&lt;&gt;TRIM(A71),"Extra spaces in the species name: remove them",IF(OR(AND(B71&lt;&gt;"",IFERROR(OR(NOT(ISNUMBER(B71)),B71&lt;0,B71&lt;&gt;INT(B71)),TRUE())),AND(C71&lt;&gt;"",IFERROR(OR(NOT(ISNUMBER(C71)),C71&lt;0,C71&lt;&gt;INT(C71)),TRUE()))),"Number of trees must be a whole number, 0 or more",IF(N(C71)&gt;N(G71)+N(B71),"More trees removed than exist: check",IF(F71="not in list","Genus not in 'Genus–family list': add it",IF(COUNTIF($A$2:$A$201,A71)&gt;1,"Species listed more than once: combine the rows",IF(N(B71)=0,IF(N(C71)&gt;0,"Removal only: shares updated",""),IF(D71="Major host","Major host of a regulated pest: reconsider",IF(I71&gt;Results!$C$5,"Species above its limit after planting",IF(J71&gt;Results!$C$6,"Genus above its limit after planting",IF(K71&gt;Results!$C$7,"Family above its limit after planting",IF(D71="Host","Host of a regulated pest: check which pest",IF(OR(I71&gt;Results!$D$5,J71&gt;Results!$D$6,K71&gt;Results!$D$7),"Within 10–20–30, above a Melbourne target",IF(OR(D71="",D71="Not checked"),"OK for diversity; pest–host class not checked yet","OK")))))))))))))))</f>
        <v/>
      </c>
    </row>
    <row r="72" customFormat="false" ht="15" hidden="false" customHeight="true" outlineLevel="0" collapsed="false">
      <c r="A72" s="7"/>
      <c r="B72" s="8"/>
      <c r="C72" s="8"/>
      <c r="D72" s="7"/>
      <c r="E72" s="9" t="str">
        <f aca="false">IF(A72="","",IFERROR(LEFT(TRIM(A72),FIND(" ",TRIM(A72))-1),TRIM(A72)))</f>
        <v/>
      </c>
      <c r="F72" s="9" t="str">
        <f aca="false">IF(A72="","",IFERROR(VLOOKUP(E72,'Genus–family list'!$A$2:$B$400,2,FALSE()),"not in list"))</f>
        <v/>
      </c>
      <c r="G72" s="11" t="str">
        <f aca="false">IF(A72="","",SUMIF('Current trees'!$A$2:$A$501,A72,'Current trees'!$B$2:$B$501))</f>
        <v/>
      </c>
      <c r="H72" s="11" t="str">
        <f aca="false">IF(A72="","",IF(COUNTIF('Current trees'!$A$2:$A$501,A72)&gt;0,0,N(B72)-N(C72)))</f>
        <v/>
      </c>
      <c r="I72" s="10" t="str">
        <f aca="false">IF(A72="","",IF(Results!$D$11=0,0,(G72+N(B72)-N(C72))/Results!$D$11))</f>
        <v/>
      </c>
      <c r="J72" s="10" t="str">
        <f aca="false">IF(A72="","",IF(Results!$D$11=0,0,(SUMIF('Current trees'!$C$2:$C$501,E72,'Current trees'!$F$2:$F$501)+SUMIF('Planting plan'!$E$2:$E$201,E72,'Planting plan'!$H$2:$H$201))/Results!$D$11))</f>
        <v/>
      </c>
      <c r="K72" s="10" t="str">
        <f aca="false">IF(OR(A72="",F72="not in list"),"",IF(Results!$D$11=0,0,(SUMIF('Current trees'!$D$2:$D$501,F72,'Current trees'!$F$2:$F$501)+SUMIF('Planting plan'!$F$2:$F$201,F72,'Planting plan'!$H$2:$H$201))/Results!$D$11))</f>
        <v/>
      </c>
      <c r="L72" s="9" t="str">
        <f aca="false">IF(AND(A72="",B72="",C72=""),"",IF(A72="","Species name missing: these trees are not counted",IF(A72&lt;&gt;TRIM(A72),"Extra spaces in the species name: remove them",IF(OR(AND(B72&lt;&gt;"",IFERROR(OR(NOT(ISNUMBER(B72)),B72&lt;0,B72&lt;&gt;INT(B72)),TRUE())),AND(C72&lt;&gt;"",IFERROR(OR(NOT(ISNUMBER(C72)),C72&lt;0,C72&lt;&gt;INT(C72)),TRUE()))),"Number of trees must be a whole number, 0 or more",IF(N(C72)&gt;N(G72)+N(B72),"More trees removed than exist: check",IF(F72="not in list","Genus not in 'Genus–family list': add it",IF(COUNTIF($A$2:$A$201,A72)&gt;1,"Species listed more than once: combine the rows",IF(N(B72)=0,IF(N(C72)&gt;0,"Removal only: shares updated",""),IF(D72="Major host","Major host of a regulated pest: reconsider",IF(I72&gt;Results!$C$5,"Species above its limit after planting",IF(J72&gt;Results!$C$6,"Genus above its limit after planting",IF(K72&gt;Results!$C$7,"Family above its limit after planting",IF(D72="Host","Host of a regulated pest: check which pest",IF(OR(I72&gt;Results!$D$5,J72&gt;Results!$D$6,K72&gt;Results!$D$7),"Within 10–20–30, above a Melbourne target",IF(OR(D72="",D72="Not checked"),"OK for diversity; pest–host class not checked yet","OK")))))))))))))))</f>
        <v/>
      </c>
    </row>
    <row r="73" customFormat="false" ht="15" hidden="false" customHeight="true" outlineLevel="0" collapsed="false">
      <c r="A73" s="7"/>
      <c r="B73" s="8"/>
      <c r="C73" s="8"/>
      <c r="D73" s="7"/>
      <c r="E73" s="9" t="str">
        <f aca="false">IF(A73="","",IFERROR(LEFT(TRIM(A73),FIND(" ",TRIM(A73))-1),TRIM(A73)))</f>
        <v/>
      </c>
      <c r="F73" s="9" t="str">
        <f aca="false">IF(A73="","",IFERROR(VLOOKUP(E73,'Genus–family list'!$A$2:$B$400,2,FALSE()),"not in list"))</f>
        <v/>
      </c>
      <c r="G73" s="11" t="str">
        <f aca="false">IF(A73="","",SUMIF('Current trees'!$A$2:$A$501,A73,'Current trees'!$B$2:$B$501))</f>
        <v/>
      </c>
      <c r="H73" s="11" t="str">
        <f aca="false">IF(A73="","",IF(COUNTIF('Current trees'!$A$2:$A$501,A73)&gt;0,0,N(B73)-N(C73)))</f>
        <v/>
      </c>
      <c r="I73" s="10" t="str">
        <f aca="false">IF(A73="","",IF(Results!$D$11=0,0,(G73+N(B73)-N(C73))/Results!$D$11))</f>
        <v/>
      </c>
      <c r="J73" s="10" t="str">
        <f aca="false">IF(A73="","",IF(Results!$D$11=0,0,(SUMIF('Current trees'!$C$2:$C$501,E73,'Current trees'!$F$2:$F$501)+SUMIF('Planting plan'!$E$2:$E$201,E73,'Planting plan'!$H$2:$H$201))/Results!$D$11))</f>
        <v/>
      </c>
      <c r="K73" s="10" t="str">
        <f aca="false">IF(OR(A73="",F73="not in list"),"",IF(Results!$D$11=0,0,(SUMIF('Current trees'!$D$2:$D$501,F73,'Current trees'!$F$2:$F$501)+SUMIF('Planting plan'!$F$2:$F$201,F73,'Planting plan'!$H$2:$H$201))/Results!$D$11))</f>
        <v/>
      </c>
      <c r="L73" s="9" t="str">
        <f aca="false">IF(AND(A73="",B73="",C73=""),"",IF(A73="","Species name missing: these trees are not counted",IF(A73&lt;&gt;TRIM(A73),"Extra spaces in the species name: remove them",IF(OR(AND(B73&lt;&gt;"",IFERROR(OR(NOT(ISNUMBER(B73)),B73&lt;0,B73&lt;&gt;INT(B73)),TRUE())),AND(C73&lt;&gt;"",IFERROR(OR(NOT(ISNUMBER(C73)),C73&lt;0,C73&lt;&gt;INT(C73)),TRUE()))),"Number of trees must be a whole number, 0 or more",IF(N(C73)&gt;N(G73)+N(B73),"More trees removed than exist: check",IF(F73="not in list","Genus not in 'Genus–family list': add it",IF(COUNTIF($A$2:$A$201,A73)&gt;1,"Species listed more than once: combine the rows",IF(N(B73)=0,IF(N(C73)&gt;0,"Removal only: shares updated",""),IF(D73="Major host","Major host of a regulated pest: reconsider",IF(I73&gt;Results!$C$5,"Species above its limit after planting",IF(J73&gt;Results!$C$6,"Genus above its limit after planting",IF(K73&gt;Results!$C$7,"Family above its limit after planting",IF(D73="Host","Host of a regulated pest: check which pest",IF(OR(I73&gt;Results!$D$5,J73&gt;Results!$D$6,K73&gt;Results!$D$7),"Within 10–20–30, above a Melbourne target",IF(OR(D73="",D73="Not checked"),"OK for diversity; pest–host class not checked yet","OK")))))))))))))))</f>
        <v/>
      </c>
    </row>
    <row r="74" customFormat="false" ht="15" hidden="false" customHeight="true" outlineLevel="0" collapsed="false">
      <c r="A74" s="7"/>
      <c r="B74" s="8"/>
      <c r="C74" s="8"/>
      <c r="D74" s="7"/>
      <c r="E74" s="9" t="str">
        <f aca="false">IF(A74="","",IFERROR(LEFT(TRIM(A74),FIND(" ",TRIM(A74))-1),TRIM(A74)))</f>
        <v/>
      </c>
      <c r="F74" s="9" t="str">
        <f aca="false">IF(A74="","",IFERROR(VLOOKUP(E74,'Genus–family list'!$A$2:$B$400,2,FALSE()),"not in list"))</f>
        <v/>
      </c>
      <c r="G74" s="11" t="str">
        <f aca="false">IF(A74="","",SUMIF('Current trees'!$A$2:$A$501,A74,'Current trees'!$B$2:$B$501))</f>
        <v/>
      </c>
      <c r="H74" s="11" t="str">
        <f aca="false">IF(A74="","",IF(COUNTIF('Current trees'!$A$2:$A$501,A74)&gt;0,0,N(B74)-N(C74)))</f>
        <v/>
      </c>
      <c r="I74" s="10" t="str">
        <f aca="false">IF(A74="","",IF(Results!$D$11=0,0,(G74+N(B74)-N(C74))/Results!$D$11))</f>
        <v/>
      </c>
      <c r="J74" s="10" t="str">
        <f aca="false">IF(A74="","",IF(Results!$D$11=0,0,(SUMIF('Current trees'!$C$2:$C$501,E74,'Current trees'!$F$2:$F$501)+SUMIF('Planting plan'!$E$2:$E$201,E74,'Planting plan'!$H$2:$H$201))/Results!$D$11))</f>
        <v/>
      </c>
      <c r="K74" s="10" t="str">
        <f aca="false">IF(OR(A74="",F74="not in list"),"",IF(Results!$D$11=0,0,(SUMIF('Current trees'!$D$2:$D$501,F74,'Current trees'!$F$2:$F$501)+SUMIF('Planting plan'!$F$2:$F$201,F74,'Planting plan'!$H$2:$H$201))/Results!$D$11))</f>
        <v/>
      </c>
      <c r="L74" s="9" t="str">
        <f aca="false">IF(AND(A74="",B74="",C74=""),"",IF(A74="","Species name missing: these trees are not counted",IF(A74&lt;&gt;TRIM(A74),"Extra spaces in the species name: remove them",IF(OR(AND(B74&lt;&gt;"",IFERROR(OR(NOT(ISNUMBER(B74)),B74&lt;0,B74&lt;&gt;INT(B74)),TRUE())),AND(C74&lt;&gt;"",IFERROR(OR(NOT(ISNUMBER(C74)),C74&lt;0,C74&lt;&gt;INT(C74)),TRUE()))),"Number of trees must be a whole number, 0 or more",IF(N(C74)&gt;N(G74)+N(B74),"More trees removed than exist: check",IF(F74="not in list","Genus not in 'Genus–family list': add it",IF(COUNTIF($A$2:$A$201,A74)&gt;1,"Species listed more than once: combine the rows",IF(N(B74)=0,IF(N(C74)&gt;0,"Removal only: shares updated",""),IF(D74="Major host","Major host of a regulated pest: reconsider",IF(I74&gt;Results!$C$5,"Species above its limit after planting",IF(J74&gt;Results!$C$6,"Genus above its limit after planting",IF(K74&gt;Results!$C$7,"Family above its limit after planting",IF(D74="Host","Host of a regulated pest: check which pest",IF(OR(I74&gt;Results!$D$5,J74&gt;Results!$D$6,K74&gt;Results!$D$7),"Within 10–20–30, above a Melbourne target",IF(OR(D74="",D74="Not checked"),"OK for diversity; pest–host class not checked yet","OK")))))))))))))))</f>
        <v/>
      </c>
    </row>
    <row r="75" customFormat="false" ht="15" hidden="false" customHeight="true" outlineLevel="0" collapsed="false">
      <c r="A75" s="7"/>
      <c r="B75" s="8"/>
      <c r="C75" s="8"/>
      <c r="D75" s="7"/>
      <c r="E75" s="9" t="str">
        <f aca="false">IF(A75="","",IFERROR(LEFT(TRIM(A75),FIND(" ",TRIM(A75))-1),TRIM(A75)))</f>
        <v/>
      </c>
      <c r="F75" s="9" t="str">
        <f aca="false">IF(A75="","",IFERROR(VLOOKUP(E75,'Genus–family list'!$A$2:$B$400,2,FALSE()),"not in list"))</f>
        <v/>
      </c>
      <c r="G75" s="11" t="str">
        <f aca="false">IF(A75="","",SUMIF('Current trees'!$A$2:$A$501,A75,'Current trees'!$B$2:$B$501))</f>
        <v/>
      </c>
      <c r="H75" s="11" t="str">
        <f aca="false">IF(A75="","",IF(COUNTIF('Current trees'!$A$2:$A$501,A75)&gt;0,0,N(B75)-N(C75)))</f>
        <v/>
      </c>
      <c r="I75" s="10" t="str">
        <f aca="false">IF(A75="","",IF(Results!$D$11=0,0,(G75+N(B75)-N(C75))/Results!$D$11))</f>
        <v/>
      </c>
      <c r="J75" s="10" t="str">
        <f aca="false">IF(A75="","",IF(Results!$D$11=0,0,(SUMIF('Current trees'!$C$2:$C$501,E75,'Current trees'!$F$2:$F$501)+SUMIF('Planting plan'!$E$2:$E$201,E75,'Planting plan'!$H$2:$H$201))/Results!$D$11))</f>
        <v/>
      </c>
      <c r="K75" s="10" t="str">
        <f aca="false">IF(OR(A75="",F75="not in list"),"",IF(Results!$D$11=0,0,(SUMIF('Current trees'!$D$2:$D$501,F75,'Current trees'!$F$2:$F$501)+SUMIF('Planting plan'!$F$2:$F$201,F75,'Planting plan'!$H$2:$H$201))/Results!$D$11))</f>
        <v/>
      </c>
      <c r="L75" s="9" t="str">
        <f aca="false">IF(AND(A75="",B75="",C75=""),"",IF(A75="","Species name missing: these trees are not counted",IF(A75&lt;&gt;TRIM(A75),"Extra spaces in the species name: remove them",IF(OR(AND(B75&lt;&gt;"",IFERROR(OR(NOT(ISNUMBER(B75)),B75&lt;0,B75&lt;&gt;INT(B75)),TRUE())),AND(C75&lt;&gt;"",IFERROR(OR(NOT(ISNUMBER(C75)),C75&lt;0,C75&lt;&gt;INT(C75)),TRUE()))),"Number of trees must be a whole number, 0 or more",IF(N(C75)&gt;N(G75)+N(B75),"More trees removed than exist: check",IF(F75="not in list","Genus not in 'Genus–family list': add it",IF(COUNTIF($A$2:$A$201,A75)&gt;1,"Species listed more than once: combine the rows",IF(N(B75)=0,IF(N(C75)&gt;0,"Removal only: shares updated",""),IF(D75="Major host","Major host of a regulated pest: reconsider",IF(I75&gt;Results!$C$5,"Species above its limit after planting",IF(J75&gt;Results!$C$6,"Genus above its limit after planting",IF(K75&gt;Results!$C$7,"Family above its limit after planting",IF(D75="Host","Host of a regulated pest: check which pest",IF(OR(I75&gt;Results!$D$5,J75&gt;Results!$D$6,K75&gt;Results!$D$7),"Within 10–20–30, above a Melbourne target",IF(OR(D75="",D75="Not checked"),"OK for diversity; pest–host class not checked yet","OK")))))))))))))))</f>
        <v/>
      </c>
    </row>
    <row r="76" customFormat="false" ht="15" hidden="false" customHeight="true" outlineLevel="0" collapsed="false">
      <c r="A76" s="7"/>
      <c r="B76" s="8"/>
      <c r="C76" s="8"/>
      <c r="D76" s="7"/>
      <c r="E76" s="9" t="str">
        <f aca="false">IF(A76="","",IFERROR(LEFT(TRIM(A76),FIND(" ",TRIM(A76))-1),TRIM(A76)))</f>
        <v/>
      </c>
      <c r="F76" s="9" t="str">
        <f aca="false">IF(A76="","",IFERROR(VLOOKUP(E76,'Genus–family list'!$A$2:$B$400,2,FALSE()),"not in list"))</f>
        <v/>
      </c>
      <c r="G76" s="11" t="str">
        <f aca="false">IF(A76="","",SUMIF('Current trees'!$A$2:$A$501,A76,'Current trees'!$B$2:$B$501))</f>
        <v/>
      </c>
      <c r="H76" s="11" t="str">
        <f aca="false">IF(A76="","",IF(COUNTIF('Current trees'!$A$2:$A$501,A76)&gt;0,0,N(B76)-N(C76)))</f>
        <v/>
      </c>
      <c r="I76" s="10" t="str">
        <f aca="false">IF(A76="","",IF(Results!$D$11=0,0,(G76+N(B76)-N(C76))/Results!$D$11))</f>
        <v/>
      </c>
      <c r="J76" s="10" t="str">
        <f aca="false">IF(A76="","",IF(Results!$D$11=0,0,(SUMIF('Current trees'!$C$2:$C$501,E76,'Current trees'!$F$2:$F$501)+SUMIF('Planting plan'!$E$2:$E$201,E76,'Planting plan'!$H$2:$H$201))/Results!$D$11))</f>
        <v/>
      </c>
      <c r="K76" s="10" t="str">
        <f aca="false">IF(OR(A76="",F76="not in list"),"",IF(Results!$D$11=0,0,(SUMIF('Current trees'!$D$2:$D$501,F76,'Current trees'!$F$2:$F$501)+SUMIF('Planting plan'!$F$2:$F$201,F76,'Planting plan'!$H$2:$H$201))/Results!$D$11))</f>
        <v/>
      </c>
      <c r="L76" s="9" t="str">
        <f aca="false">IF(AND(A76="",B76="",C76=""),"",IF(A76="","Species name missing: these trees are not counted",IF(A76&lt;&gt;TRIM(A76),"Extra spaces in the species name: remove them",IF(OR(AND(B76&lt;&gt;"",IFERROR(OR(NOT(ISNUMBER(B76)),B76&lt;0,B76&lt;&gt;INT(B76)),TRUE())),AND(C76&lt;&gt;"",IFERROR(OR(NOT(ISNUMBER(C76)),C76&lt;0,C76&lt;&gt;INT(C76)),TRUE()))),"Number of trees must be a whole number, 0 or more",IF(N(C76)&gt;N(G76)+N(B76),"More trees removed than exist: check",IF(F76="not in list","Genus not in 'Genus–family list': add it",IF(COUNTIF($A$2:$A$201,A76)&gt;1,"Species listed more than once: combine the rows",IF(N(B76)=0,IF(N(C76)&gt;0,"Removal only: shares updated",""),IF(D76="Major host","Major host of a regulated pest: reconsider",IF(I76&gt;Results!$C$5,"Species above its limit after planting",IF(J76&gt;Results!$C$6,"Genus above its limit after planting",IF(K76&gt;Results!$C$7,"Family above its limit after planting",IF(D76="Host","Host of a regulated pest: check which pest",IF(OR(I76&gt;Results!$D$5,J76&gt;Results!$D$6,K76&gt;Results!$D$7),"Within 10–20–30, above a Melbourne target",IF(OR(D76="",D76="Not checked"),"OK for diversity; pest–host class not checked yet","OK")))))))))))))))</f>
        <v/>
      </c>
    </row>
    <row r="77" customFormat="false" ht="15" hidden="false" customHeight="true" outlineLevel="0" collapsed="false">
      <c r="A77" s="7"/>
      <c r="B77" s="8"/>
      <c r="C77" s="8"/>
      <c r="D77" s="7"/>
      <c r="E77" s="9" t="str">
        <f aca="false">IF(A77="","",IFERROR(LEFT(TRIM(A77),FIND(" ",TRIM(A77))-1),TRIM(A77)))</f>
        <v/>
      </c>
      <c r="F77" s="9" t="str">
        <f aca="false">IF(A77="","",IFERROR(VLOOKUP(E77,'Genus–family list'!$A$2:$B$400,2,FALSE()),"not in list"))</f>
        <v/>
      </c>
      <c r="G77" s="11" t="str">
        <f aca="false">IF(A77="","",SUMIF('Current trees'!$A$2:$A$501,A77,'Current trees'!$B$2:$B$501))</f>
        <v/>
      </c>
      <c r="H77" s="11" t="str">
        <f aca="false">IF(A77="","",IF(COUNTIF('Current trees'!$A$2:$A$501,A77)&gt;0,0,N(B77)-N(C77)))</f>
        <v/>
      </c>
      <c r="I77" s="10" t="str">
        <f aca="false">IF(A77="","",IF(Results!$D$11=0,0,(G77+N(B77)-N(C77))/Results!$D$11))</f>
        <v/>
      </c>
      <c r="J77" s="10" t="str">
        <f aca="false">IF(A77="","",IF(Results!$D$11=0,0,(SUMIF('Current trees'!$C$2:$C$501,E77,'Current trees'!$F$2:$F$501)+SUMIF('Planting plan'!$E$2:$E$201,E77,'Planting plan'!$H$2:$H$201))/Results!$D$11))</f>
        <v/>
      </c>
      <c r="K77" s="10" t="str">
        <f aca="false">IF(OR(A77="",F77="not in list"),"",IF(Results!$D$11=0,0,(SUMIF('Current trees'!$D$2:$D$501,F77,'Current trees'!$F$2:$F$501)+SUMIF('Planting plan'!$F$2:$F$201,F77,'Planting plan'!$H$2:$H$201))/Results!$D$11))</f>
        <v/>
      </c>
      <c r="L77" s="9" t="str">
        <f aca="false">IF(AND(A77="",B77="",C77=""),"",IF(A77="","Species name missing: these trees are not counted",IF(A77&lt;&gt;TRIM(A77),"Extra spaces in the species name: remove them",IF(OR(AND(B77&lt;&gt;"",IFERROR(OR(NOT(ISNUMBER(B77)),B77&lt;0,B77&lt;&gt;INT(B77)),TRUE())),AND(C77&lt;&gt;"",IFERROR(OR(NOT(ISNUMBER(C77)),C77&lt;0,C77&lt;&gt;INT(C77)),TRUE()))),"Number of trees must be a whole number, 0 or more",IF(N(C77)&gt;N(G77)+N(B77),"More trees removed than exist: check",IF(F77="not in list","Genus not in 'Genus–family list': add it",IF(COUNTIF($A$2:$A$201,A77)&gt;1,"Species listed more than once: combine the rows",IF(N(B77)=0,IF(N(C77)&gt;0,"Removal only: shares updated",""),IF(D77="Major host","Major host of a regulated pest: reconsider",IF(I77&gt;Results!$C$5,"Species above its limit after planting",IF(J77&gt;Results!$C$6,"Genus above its limit after planting",IF(K77&gt;Results!$C$7,"Family above its limit after planting",IF(D77="Host","Host of a regulated pest: check which pest",IF(OR(I77&gt;Results!$D$5,J77&gt;Results!$D$6,K77&gt;Results!$D$7),"Within 10–20–30, above a Melbourne target",IF(OR(D77="",D77="Not checked"),"OK for diversity; pest–host class not checked yet","OK")))))))))))))))</f>
        <v/>
      </c>
    </row>
    <row r="78" customFormat="false" ht="15" hidden="false" customHeight="true" outlineLevel="0" collapsed="false">
      <c r="A78" s="7"/>
      <c r="B78" s="8"/>
      <c r="C78" s="8"/>
      <c r="D78" s="7"/>
      <c r="E78" s="9" t="str">
        <f aca="false">IF(A78="","",IFERROR(LEFT(TRIM(A78),FIND(" ",TRIM(A78))-1),TRIM(A78)))</f>
        <v/>
      </c>
      <c r="F78" s="9" t="str">
        <f aca="false">IF(A78="","",IFERROR(VLOOKUP(E78,'Genus–family list'!$A$2:$B$400,2,FALSE()),"not in list"))</f>
        <v/>
      </c>
      <c r="G78" s="11" t="str">
        <f aca="false">IF(A78="","",SUMIF('Current trees'!$A$2:$A$501,A78,'Current trees'!$B$2:$B$501))</f>
        <v/>
      </c>
      <c r="H78" s="11" t="str">
        <f aca="false">IF(A78="","",IF(COUNTIF('Current trees'!$A$2:$A$501,A78)&gt;0,0,N(B78)-N(C78)))</f>
        <v/>
      </c>
      <c r="I78" s="10" t="str">
        <f aca="false">IF(A78="","",IF(Results!$D$11=0,0,(G78+N(B78)-N(C78))/Results!$D$11))</f>
        <v/>
      </c>
      <c r="J78" s="10" t="str">
        <f aca="false">IF(A78="","",IF(Results!$D$11=0,0,(SUMIF('Current trees'!$C$2:$C$501,E78,'Current trees'!$F$2:$F$501)+SUMIF('Planting plan'!$E$2:$E$201,E78,'Planting plan'!$H$2:$H$201))/Results!$D$11))</f>
        <v/>
      </c>
      <c r="K78" s="10" t="str">
        <f aca="false">IF(OR(A78="",F78="not in list"),"",IF(Results!$D$11=0,0,(SUMIF('Current trees'!$D$2:$D$501,F78,'Current trees'!$F$2:$F$501)+SUMIF('Planting plan'!$F$2:$F$201,F78,'Planting plan'!$H$2:$H$201))/Results!$D$11))</f>
        <v/>
      </c>
      <c r="L78" s="9" t="str">
        <f aca="false">IF(AND(A78="",B78="",C78=""),"",IF(A78="","Species name missing: these trees are not counted",IF(A78&lt;&gt;TRIM(A78),"Extra spaces in the species name: remove them",IF(OR(AND(B78&lt;&gt;"",IFERROR(OR(NOT(ISNUMBER(B78)),B78&lt;0,B78&lt;&gt;INT(B78)),TRUE())),AND(C78&lt;&gt;"",IFERROR(OR(NOT(ISNUMBER(C78)),C78&lt;0,C78&lt;&gt;INT(C78)),TRUE()))),"Number of trees must be a whole number, 0 or more",IF(N(C78)&gt;N(G78)+N(B78),"More trees removed than exist: check",IF(F78="not in list","Genus not in 'Genus–family list': add it",IF(COUNTIF($A$2:$A$201,A78)&gt;1,"Species listed more than once: combine the rows",IF(N(B78)=0,IF(N(C78)&gt;0,"Removal only: shares updated",""),IF(D78="Major host","Major host of a regulated pest: reconsider",IF(I78&gt;Results!$C$5,"Species above its limit after planting",IF(J78&gt;Results!$C$6,"Genus above its limit after planting",IF(K78&gt;Results!$C$7,"Family above its limit after planting",IF(D78="Host","Host of a regulated pest: check which pest",IF(OR(I78&gt;Results!$D$5,J78&gt;Results!$D$6,K78&gt;Results!$D$7),"Within 10–20–30, above a Melbourne target",IF(OR(D78="",D78="Not checked"),"OK for diversity; pest–host class not checked yet","OK")))))))))))))))</f>
        <v/>
      </c>
    </row>
    <row r="79" customFormat="false" ht="15" hidden="false" customHeight="true" outlineLevel="0" collapsed="false">
      <c r="A79" s="7"/>
      <c r="B79" s="8"/>
      <c r="C79" s="8"/>
      <c r="D79" s="7"/>
      <c r="E79" s="9" t="str">
        <f aca="false">IF(A79="","",IFERROR(LEFT(TRIM(A79),FIND(" ",TRIM(A79))-1),TRIM(A79)))</f>
        <v/>
      </c>
      <c r="F79" s="9" t="str">
        <f aca="false">IF(A79="","",IFERROR(VLOOKUP(E79,'Genus–family list'!$A$2:$B$400,2,FALSE()),"not in list"))</f>
        <v/>
      </c>
      <c r="G79" s="11" t="str">
        <f aca="false">IF(A79="","",SUMIF('Current trees'!$A$2:$A$501,A79,'Current trees'!$B$2:$B$501))</f>
        <v/>
      </c>
      <c r="H79" s="11" t="str">
        <f aca="false">IF(A79="","",IF(COUNTIF('Current trees'!$A$2:$A$501,A79)&gt;0,0,N(B79)-N(C79)))</f>
        <v/>
      </c>
      <c r="I79" s="10" t="str">
        <f aca="false">IF(A79="","",IF(Results!$D$11=0,0,(G79+N(B79)-N(C79))/Results!$D$11))</f>
        <v/>
      </c>
      <c r="J79" s="10" t="str">
        <f aca="false">IF(A79="","",IF(Results!$D$11=0,0,(SUMIF('Current trees'!$C$2:$C$501,E79,'Current trees'!$F$2:$F$501)+SUMIF('Planting plan'!$E$2:$E$201,E79,'Planting plan'!$H$2:$H$201))/Results!$D$11))</f>
        <v/>
      </c>
      <c r="K79" s="10" t="str">
        <f aca="false">IF(OR(A79="",F79="not in list"),"",IF(Results!$D$11=0,0,(SUMIF('Current trees'!$D$2:$D$501,F79,'Current trees'!$F$2:$F$501)+SUMIF('Planting plan'!$F$2:$F$201,F79,'Planting plan'!$H$2:$H$201))/Results!$D$11))</f>
        <v/>
      </c>
      <c r="L79" s="9" t="str">
        <f aca="false">IF(AND(A79="",B79="",C79=""),"",IF(A79="","Species name missing: these trees are not counted",IF(A79&lt;&gt;TRIM(A79),"Extra spaces in the species name: remove them",IF(OR(AND(B79&lt;&gt;"",IFERROR(OR(NOT(ISNUMBER(B79)),B79&lt;0,B79&lt;&gt;INT(B79)),TRUE())),AND(C79&lt;&gt;"",IFERROR(OR(NOT(ISNUMBER(C79)),C79&lt;0,C79&lt;&gt;INT(C79)),TRUE()))),"Number of trees must be a whole number, 0 or more",IF(N(C79)&gt;N(G79)+N(B79),"More trees removed than exist: check",IF(F79="not in list","Genus not in 'Genus–family list': add it",IF(COUNTIF($A$2:$A$201,A79)&gt;1,"Species listed more than once: combine the rows",IF(N(B79)=0,IF(N(C79)&gt;0,"Removal only: shares updated",""),IF(D79="Major host","Major host of a regulated pest: reconsider",IF(I79&gt;Results!$C$5,"Species above its limit after planting",IF(J79&gt;Results!$C$6,"Genus above its limit after planting",IF(K79&gt;Results!$C$7,"Family above its limit after planting",IF(D79="Host","Host of a regulated pest: check which pest",IF(OR(I79&gt;Results!$D$5,J79&gt;Results!$D$6,K79&gt;Results!$D$7),"Within 10–20–30, above a Melbourne target",IF(OR(D79="",D79="Not checked"),"OK for diversity; pest–host class not checked yet","OK")))))))))))))))</f>
        <v/>
      </c>
    </row>
    <row r="80" customFormat="false" ht="15" hidden="false" customHeight="true" outlineLevel="0" collapsed="false">
      <c r="A80" s="7"/>
      <c r="B80" s="8"/>
      <c r="C80" s="8"/>
      <c r="D80" s="7"/>
      <c r="E80" s="9" t="str">
        <f aca="false">IF(A80="","",IFERROR(LEFT(TRIM(A80),FIND(" ",TRIM(A80))-1),TRIM(A80)))</f>
        <v/>
      </c>
      <c r="F80" s="9" t="str">
        <f aca="false">IF(A80="","",IFERROR(VLOOKUP(E80,'Genus–family list'!$A$2:$B$400,2,FALSE()),"not in list"))</f>
        <v/>
      </c>
      <c r="G80" s="11" t="str">
        <f aca="false">IF(A80="","",SUMIF('Current trees'!$A$2:$A$501,A80,'Current trees'!$B$2:$B$501))</f>
        <v/>
      </c>
      <c r="H80" s="11" t="str">
        <f aca="false">IF(A80="","",IF(COUNTIF('Current trees'!$A$2:$A$501,A80)&gt;0,0,N(B80)-N(C80)))</f>
        <v/>
      </c>
      <c r="I80" s="10" t="str">
        <f aca="false">IF(A80="","",IF(Results!$D$11=0,0,(G80+N(B80)-N(C80))/Results!$D$11))</f>
        <v/>
      </c>
      <c r="J80" s="10" t="str">
        <f aca="false">IF(A80="","",IF(Results!$D$11=0,0,(SUMIF('Current trees'!$C$2:$C$501,E80,'Current trees'!$F$2:$F$501)+SUMIF('Planting plan'!$E$2:$E$201,E80,'Planting plan'!$H$2:$H$201))/Results!$D$11))</f>
        <v/>
      </c>
      <c r="K80" s="10" t="str">
        <f aca="false">IF(OR(A80="",F80="not in list"),"",IF(Results!$D$11=0,0,(SUMIF('Current trees'!$D$2:$D$501,F80,'Current trees'!$F$2:$F$501)+SUMIF('Planting plan'!$F$2:$F$201,F80,'Planting plan'!$H$2:$H$201))/Results!$D$11))</f>
        <v/>
      </c>
      <c r="L80" s="9" t="str">
        <f aca="false">IF(AND(A80="",B80="",C80=""),"",IF(A80="","Species name missing: these trees are not counted",IF(A80&lt;&gt;TRIM(A80),"Extra spaces in the species name: remove them",IF(OR(AND(B80&lt;&gt;"",IFERROR(OR(NOT(ISNUMBER(B80)),B80&lt;0,B80&lt;&gt;INT(B80)),TRUE())),AND(C80&lt;&gt;"",IFERROR(OR(NOT(ISNUMBER(C80)),C80&lt;0,C80&lt;&gt;INT(C80)),TRUE()))),"Number of trees must be a whole number, 0 or more",IF(N(C80)&gt;N(G80)+N(B80),"More trees removed than exist: check",IF(F80="not in list","Genus not in 'Genus–family list': add it",IF(COUNTIF($A$2:$A$201,A80)&gt;1,"Species listed more than once: combine the rows",IF(N(B80)=0,IF(N(C80)&gt;0,"Removal only: shares updated",""),IF(D80="Major host","Major host of a regulated pest: reconsider",IF(I80&gt;Results!$C$5,"Species above its limit after planting",IF(J80&gt;Results!$C$6,"Genus above its limit after planting",IF(K80&gt;Results!$C$7,"Family above its limit after planting",IF(D80="Host","Host of a regulated pest: check which pest",IF(OR(I80&gt;Results!$D$5,J80&gt;Results!$D$6,K80&gt;Results!$D$7),"Within 10–20–30, above a Melbourne target",IF(OR(D80="",D80="Not checked"),"OK for diversity; pest–host class not checked yet","OK")))))))))))))))</f>
        <v/>
      </c>
    </row>
    <row r="81" customFormat="false" ht="15" hidden="false" customHeight="true" outlineLevel="0" collapsed="false">
      <c r="A81" s="7"/>
      <c r="B81" s="8"/>
      <c r="C81" s="8"/>
      <c r="D81" s="7"/>
      <c r="E81" s="9" t="str">
        <f aca="false">IF(A81="","",IFERROR(LEFT(TRIM(A81),FIND(" ",TRIM(A81))-1),TRIM(A81)))</f>
        <v/>
      </c>
      <c r="F81" s="9" t="str">
        <f aca="false">IF(A81="","",IFERROR(VLOOKUP(E81,'Genus–family list'!$A$2:$B$400,2,FALSE()),"not in list"))</f>
        <v/>
      </c>
      <c r="G81" s="11" t="str">
        <f aca="false">IF(A81="","",SUMIF('Current trees'!$A$2:$A$501,A81,'Current trees'!$B$2:$B$501))</f>
        <v/>
      </c>
      <c r="H81" s="11" t="str">
        <f aca="false">IF(A81="","",IF(COUNTIF('Current trees'!$A$2:$A$501,A81)&gt;0,0,N(B81)-N(C81)))</f>
        <v/>
      </c>
      <c r="I81" s="10" t="str">
        <f aca="false">IF(A81="","",IF(Results!$D$11=0,0,(G81+N(B81)-N(C81))/Results!$D$11))</f>
        <v/>
      </c>
      <c r="J81" s="10" t="str">
        <f aca="false">IF(A81="","",IF(Results!$D$11=0,0,(SUMIF('Current trees'!$C$2:$C$501,E81,'Current trees'!$F$2:$F$501)+SUMIF('Planting plan'!$E$2:$E$201,E81,'Planting plan'!$H$2:$H$201))/Results!$D$11))</f>
        <v/>
      </c>
      <c r="K81" s="10" t="str">
        <f aca="false">IF(OR(A81="",F81="not in list"),"",IF(Results!$D$11=0,0,(SUMIF('Current trees'!$D$2:$D$501,F81,'Current trees'!$F$2:$F$501)+SUMIF('Planting plan'!$F$2:$F$201,F81,'Planting plan'!$H$2:$H$201))/Results!$D$11))</f>
        <v/>
      </c>
      <c r="L81" s="9" t="str">
        <f aca="false">IF(AND(A81="",B81="",C81=""),"",IF(A81="","Species name missing: these trees are not counted",IF(A81&lt;&gt;TRIM(A81),"Extra spaces in the species name: remove them",IF(OR(AND(B81&lt;&gt;"",IFERROR(OR(NOT(ISNUMBER(B81)),B81&lt;0,B81&lt;&gt;INT(B81)),TRUE())),AND(C81&lt;&gt;"",IFERROR(OR(NOT(ISNUMBER(C81)),C81&lt;0,C81&lt;&gt;INT(C81)),TRUE()))),"Number of trees must be a whole number, 0 or more",IF(N(C81)&gt;N(G81)+N(B81),"More trees removed than exist: check",IF(F81="not in list","Genus not in 'Genus–family list': add it",IF(COUNTIF($A$2:$A$201,A81)&gt;1,"Species listed more than once: combine the rows",IF(N(B81)=0,IF(N(C81)&gt;0,"Removal only: shares updated",""),IF(D81="Major host","Major host of a regulated pest: reconsider",IF(I81&gt;Results!$C$5,"Species above its limit after planting",IF(J81&gt;Results!$C$6,"Genus above its limit after planting",IF(K81&gt;Results!$C$7,"Family above its limit after planting",IF(D81="Host","Host of a regulated pest: check which pest",IF(OR(I81&gt;Results!$D$5,J81&gt;Results!$D$6,K81&gt;Results!$D$7),"Within 10–20–30, above a Melbourne target",IF(OR(D81="",D81="Not checked"),"OK for diversity; pest–host class not checked yet","OK")))))))))))))))</f>
        <v/>
      </c>
    </row>
    <row r="82" customFormat="false" ht="15" hidden="false" customHeight="true" outlineLevel="0" collapsed="false">
      <c r="A82" s="7"/>
      <c r="B82" s="8"/>
      <c r="C82" s="8"/>
      <c r="D82" s="7"/>
      <c r="E82" s="9" t="str">
        <f aca="false">IF(A82="","",IFERROR(LEFT(TRIM(A82),FIND(" ",TRIM(A82))-1),TRIM(A82)))</f>
        <v/>
      </c>
      <c r="F82" s="9" t="str">
        <f aca="false">IF(A82="","",IFERROR(VLOOKUP(E82,'Genus–family list'!$A$2:$B$400,2,FALSE()),"not in list"))</f>
        <v/>
      </c>
      <c r="G82" s="11" t="str">
        <f aca="false">IF(A82="","",SUMIF('Current trees'!$A$2:$A$501,A82,'Current trees'!$B$2:$B$501))</f>
        <v/>
      </c>
      <c r="H82" s="11" t="str">
        <f aca="false">IF(A82="","",IF(COUNTIF('Current trees'!$A$2:$A$501,A82)&gt;0,0,N(B82)-N(C82)))</f>
        <v/>
      </c>
      <c r="I82" s="10" t="str">
        <f aca="false">IF(A82="","",IF(Results!$D$11=0,0,(G82+N(B82)-N(C82))/Results!$D$11))</f>
        <v/>
      </c>
      <c r="J82" s="10" t="str">
        <f aca="false">IF(A82="","",IF(Results!$D$11=0,0,(SUMIF('Current trees'!$C$2:$C$501,E82,'Current trees'!$F$2:$F$501)+SUMIF('Planting plan'!$E$2:$E$201,E82,'Planting plan'!$H$2:$H$201))/Results!$D$11))</f>
        <v/>
      </c>
      <c r="K82" s="10" t="str">
        <f aca="false">IF(OR(A82="",F82="not in list"),"",IF(Results!$D$11=0,0,(SUMIF('Current trees'!$D$2:$D$501,F82,'Current trees'!$F$2:$F$501)+SUMIF('Planting plan'!$F$2:$F$201,F82,'Planting plan'!$H$2:$H$201))/Results!$D$11))</f>
        <v/>
      </c>
      <c r="L82" s="9" t="str">
        <f aca="false">IF(AND(A82="",B82="",C82=""),"",IF(A82="","Species name missing: these trees are not counted",IF(A82&lt;&gt;TRIM(A82),"Extra spaces in the species name: remove them",IF(OR(AND(B82&lt;&gt;"",IFERROR(OR(NOT(ISNUMBER(B82)),B82&lt;0,B82&lt;&gt;INT(B82)),TRUE())),AND(C82&lt;&gt;"",IFERROR(OR(NOT(ISNUMBER(C82)),C82&lt;0,C82&lt;&gt;INT(C82)),TRUE()))),"Number of trees must be a whole number, 0 or more",IF(N(C82)&gt;N(G82)+N(B82),"More trees removed than exist: check",IF(F82="not in list","Genus not in 'Genus–family list': add it",IF(COUNTIF($A$2:$A$201,A82)&gt;1,"Species listed more than once: combine the rows",IF(N(B82)=0,IF(N(C82)&gt;0,"Removal only: shares updated",""),IF(D82="Major host","Major host of a regulated pest: reconsider",IF(I82&gt;Results!$C$5,"Species above its limit after planting",IF(J82&gt;Results!$C$6,"Genus above its limit after planting",IF(K82&gt;Results!$C$7,"Family above its limit after planting",IF(D82="Host","Host of a regulated pest: check which pest",IF(OR(I82&gt;Results!$D$5,J82&gt;Results!$D$6,K82&gt;Results!$D$7),"Within 10–20–30, above a Melbourne target",IF(OR(D82="",D82="Not checked"),"OK for diversity; pest–host class not checked yet","OK")))))))))))))))</f>
        <v/>
      </c>
    </row>
    <row r="83" customFormat="false" ht="15" hidden="false" customHeight="true" outlineLevel="0" collapsed="false">
      <c r="A83" s="7"/>
      <c r="B83" s="8"/>
      <c r="C83" s="8"/>
      <c r="D83" s="7"/>
      <c r="E83" s="9" t="str">
        <f aca="false">IF(A83="","",IFERROR(LEFT(TRIM(A83),FIND(" ",TRIM(A83))-1),TRIM(A83)))</f>
        <v/>
      </c>
      <c r="F83" s="9" t="str">
        <f aca="false">IF(A83="","",IFERROR(VLOOKUP(E83,'Genus–family list'!$A$2:$B$400,2,FALSE()),"not in list"))</f>
        <v/>
      </c>
      <c r="G83" s="11" t="str">
        <f aca="false">IF(A83="","",SUMIF('Current trees'!$A$2:$A$501,A83,'Current trees'!$B$2:$B$501))</f>
        <v/>
      </c>
      <c r="H83" s="11" t="str">
        <f aca="false">IF(A83="","",IF(COUNTIF('Current trees'!$A$2:$A$501,A83)&gt;0,0,N(B83)-N(C83)))</f>
        <v/>
      </c>
      <c r="I83" s="10" t="str">
        <f aca="false">IF(A83="","",IF(Results!$D$11=0,0,(G83+N(B83)-N(C83))/Results!$D$11))</f>
        <v/>
      </c>
      <c r="J83" s="10" t="str">
        <f aca="false">IF(A83="","",IF(Results!$D$11=0,0,(SUMIF('Current trees'!$C$2:$C$501,E83,'Current trees'!$F$2:$F$501)+SUMIF('Planting plan'!$E$2:$E$201,E83,'Planting plan'!$H$2:$H$201))/Results!$D$11))</f>
        <v/>
      </c>
      <c r="K83" s="10" t="str">
        <f aca="false">IF(OR(A83="",F83="not in list"),"",IF(Results!$D$11=0,0,(SUMIF('Current trees'!$D$2:$D$501,F83,'Current trees'!$F$2:$F$501)+SUMIF('Planting plan'!$F$2:$F$201,F83,'Planting plan'!$H$2:$H$201))/Results!$D$11))</f>
        <v/>
      </c>
      <c r="L83" s="9" t="str">
        <f aca="false">IF(AND(A83="",B83="",C83=""),"",IF(A83="","Species name missing: these trees are not counted",IF(A83&lt;&gt;TRIM(A83),"Extra spaces in the species name: remove them",IF(OR(AND(B83&lt;&gt;"",IFERROR(OR(NOT(ISNUMBER(B83)),B83&lt;0,B83&lt;&gt;INT(B83)),TRUE())),AND(C83&lt;&gt;"",IFERROR(OR(NOT(ISNUMBER(C83)),C83&lt;0,C83&lt;&gt;INT(C83)),TRUE()))),"Number of trees must be a whole number, 0 or more",IF(N(C83)&gt;N(G83)+N(B83),"More trees removed than exist: check",IF(F83="not in list","Genus not in 'Genus–family list': add it",IF(COUNTIF($A$2:$A$201,A83)&gt;1,"Species listed more than once: combine the rows",IF(N(B83)=0,IF(N(C83)&gt;0,"Removal only: shares updated",""),IF(D83="Major host","Major host of a regulated pest: reconsider",IF(I83&gt;Results!$C$5,"Species above its limit after planting",IF(J83&gt;Results!$C$6,"Genus above its limit after planting",IF(K83&gt;Results!$C$7,"Family above its limit after planting",IF(D83="Host","Host of a regulated pest: check which pest",IF(OR(I83&gt;Results!$D$5,J83&gt;Results!$D$6,K83&gt;Results!$D$7),"Within 10–20–30, above a Melbourne target",IF(OR(D83="",D83="Not checked"),"OK for diversity; pest–host class not checked yet","OK")))))))))))))))</f>
        <v/>
      </c>
    </row>
    <row r="84" customFormat="false" ht="15" hidden="false" customHeight="true" outlineLevel="0" collapsed="false">
      <c r="A84" s="7"/>
      <c r="B84" s="8"/>
      <c r="C84" s="8"/>
      <c r="D84" s="7"/>
      <c r="E84" s="9" t="str">
        <f aca="false">IF(A84="","",IFERROR(LEFT(TRIM(A84),FIND(" ",TRIM(A84))-1),TRIM(A84)))</f>
        <v/>
      </c>
      <c r="F84" s="9" t="str">
        <f aca="false">IF(A84="","",IFERROR(VLOOKUP(E84,'Genus–family list'!$A$2:$B$400,2,FALSE()),"not in list"))</f>
        <v/>
      </c>
      <c r="G84" s="11" t="str">
        <f aca="false">IF(A84="","",SUMIF('Current trees'!$A$2:$A$501,A84,'Current trees'!$B$2:$B$501))</f>
        <v/>
      </c>
      <c r="H84" s="11" t="str">
        <f aca="false">IF(A84="","",IF(COUNTIF('Current trees'!$A$2:$A$501,A84)&gt;0,0,N(B84)-N(C84)))</f>
        <v/>
      </c>
      <c r="I84" s="10" t="str">
        <f aca="false">IF(A84="","",IF(Results!$D$11=0,0,(G84+N(B84)-N(C84))/Results!$D$11))</f>
        <v/>
      </c>
      <c r="J84" s="10" t="str">
        <f aca="false">IF(A84="","",IF(Results!$D$11=0,0,(SUMIF('Current trees'!$C$2:$C$501,E84,'Current trees'!$F$2:$F$501)+SUMIF('Planting plan'!$E$2:$E$201,E84,'Planting plan'!$H$2:$H$201))/Results!$D$11))</f>
        <v/>
      </c>
      <c r="K84" s="10" t="str">
        <f aca="false">IF(OR(A84="",F84="not in list"),"",IF(Results!$D$11=0,0,(SUMIF('Current trees'!$D$2:$D$501,F84,'Current trees'!$F$2:$F$501)+SUMIF('Planting plan'!$F$2:$F$201,F84,'Planting plan'!$H$2:$H$201))/Results!$D$11))</f>
        <v/>
      </c>
      <c r="L84" s="9" t="str">
        <f aca="false">IF(AND(A84="",B84="",C84=""),"",IF(A84="","Species name missing: these trees are not counted",IF(A84&lt;&gt;TRIM(A84),"Extra spaces in the species name: remove them",IF(OR(AND(B84&lt;&gt;"",IFERROR(OR(NOT(ISNUMBER(B84)),B84&lt;0,B84&lt;&gt;INT(B84)),TRUE())),AND(C84&lt;&gt;"",IFERROR(OR(NOT(ISNUMBER(C84)),C84&lt;0,C84&lt;&gt;INT(C84)),TRUE()))),"Number of trees must be a whole number, 0 or more",IF(N(C84)&gt;N(G84)+N(B84),"More trees removed than exist: check",IF(F84="not in list","Genus not in 'Genus–family list': add it",IF(COUNTIF($A$2:$A$201,A84)&gt;1,"Species listed more than once: combine the rows",IF(N(B84)=0,IF(N(C84)&gt;0,"Removal only: shares updated",""),IF(D84="Major host","Major host of a regulated pest: reconsider",IF(I84&gt;Results!$C$5,"Species above its limit after planting",IF(J84&gt;Results!$C$6,"Genus above its limit after planting",IF(K84&gt;Results!$C$7,"Family above its limit after planting",IF(D84="Host","Host of a regulated pest: check which pest",IF(OR(I84&gt;Results!$D$5,J84&gt;Results!$D$6,K84&gt;Results!$D$7),"Within 10–20–30, above a Melbourne target",IF(OR(D84="",D84="Not checked"),"OK for diversity; pest–host class not checked yet","OK")))))))))))))))</f>
        <v/>
      </c>
    </row>
    <row r="85" customFormat="false" ht="15" hidden="false" customHeight="true" outlineLevel="0" collapsed="false">
      <c r="A85" s="7"/>
      <c r="B85" s="8"/>
      <c r="C85" s="8"/>
      <c r="D85" s="7"/>
      <c r="E85" s="9" t="str">
        <f aca="false">IF(A85="","",IFERROR(LEFT(TRIM(A85),FIND(" ",TRIM(A85))-1),TRIM(A85)))</f>
        <v/>
      </c>
      <c r="F85" s="9" t="str">
        <f aca="false">IF(A85="","",IFERROR(VLOOKUP(E85,'Genus–family list'!$A$2:$B$400,2,FALSE()),"not in list"))</f>
        <v/>
      </c>
      <c r="G85" s="11" t="str">
        <f aca="false">IF(A85="","",SUMIF('Current trees'!$A$2:$A$501,A85,'Current trees'!$B$2:$B$501))</f>
        <v/>
      </c>
      <c r="H85" s="11" t="str">
        <f aca="false">IF(A85="","",IF(COUNTIF('Current trees'!$A$2:$A$501,A85)&gt;0,0,N(B85)-N(C85)))</f>
        <v/>
      </c>
      <c r="I85" s="10" t="str">
        <f aca="false">IF(A85="","",IF(Results!$D$11=0,0,(G85+N(B85)-N(C85))/Results!$D$11))</f>
        <v/>
      </c>
      <c r="J85" s="10" t="str">
        <f aca="false">IF(A85="","",IF(Results!$D$11=0,0,(SUMIF('Current trees'!$C$2:$C$501,E85,'Current trees'!$F$2:$F$501)+SUMIF('Planting plan'!$E$2:$E$201,E85,'Planting plan'!$H$2:$H$201))/Results!$D$11))</f>
        <v/>
      </c>
      <c r="K85" s="10" t="str">
        <f aca="false">IF(OR(A85="",F85="not in list"),"",IF(Results!$D$11=0,0,(SUMIF('Current trees'!$D$2:$D$501,F85,'Current trees'!$F$2:$F$501)+SUMIF('Planting plan'!$F$2:$F$201,F85,'Planting plan'!$H$2:$H$201))/Results!$D$11))</f>
        <v/>
      </c>
      <c r="L85" s="9" t="str">
        <f aca="false">IF(AND(A85="",B85="",C85=""),"",IF(A85="","Species name missing: these trees are not counted",IF(A85&lt;&gt;TRIM(A85),"Extra spaces in the species name: remove them",IF(OR(AND(B85&lt;&gt;"",IFERROR(OR(NOT(ISNUMBER(B85)),B85&lt;0,B85&lt;&gt;INT(B85)),TRUE())),AND(C85&lt;&gt;"",IFERROR(OR(NOT(ISNUMBER(C85)),C85&lt;0,C85&lt;&gt;INT(C85)),TRUE()))),"Number of trees must be a whole number, 0 or more",IF(N(C85)&gt;N(G85)+N(B85),"More trees removed than exist: check",IF(F85="not in list","Genus not in 'Genus–family list': add it",IF(COUNTIF($A$2:$A$201,A85)&gt;1,"Species listed more than once: combine the rows",IF(N(B85)=0,IF(N(C85)&gt;0,"Removal only: shares updated",""),IF(D85="Major host","Major host of a regulated pest: reconsider",IF(I85&gt;Results!$C$5,"Species above its limit after planting",IF(J85&gt;Results!$C$6,"Genus above its limit after planting",IF(K85&gt;Results!$C$7,"Family above its limit after planting",IF(D85="Host","Host of a regulated pest: check which pest",IF(OR(I85&gt;Results!$D$5,J85&gt;Results!$D$6,K85&gt;Results!$D$7),"Within 10–20–30, above a Melbourne target",IF(OR(D85="",D85="Not checked"),"OK for diversity; pest–host class not checked yet","OK")))))))))))))))</f>
        <v/>
      </c>
    </row>
    <row r="86" customFormat="false" ht="15" hidden="false" customHeight="true" outlineLevel="0" collapsed="false">
      <c r="A86" s="7"/>
      <c r="B86" s="8"/>
      <c r="C86" s="8"/>
      <c r="D86" s="7"/>
      <c r="E86" s="9" t="str">
        <f aca="false">IF(A86="","",IFERROR(LEFT(TRIM(A86),FIND(" ",TRIM(A86))-1),TRIM(A86)))</f>
        <v/>
      </c>
      <c r="F86" s="9" t="str">
        <f aca="false">IF(A86="","",IFERROR(VLOOKUP(E86,'Genus–family list'!$A$2:$B$400,2,FALSE()),"not in list"))</f>
        <v/>
      </c>
      <c r="G86" s="11" t="str">
        <f aca="false">IF(A86="","",SUMIF('Current trees'!$A$2:$A$501,A86,'Current trees'!$B$2:$B$501))</f>
        <v/>
      </c>
      <c r="H86" s="11" t="str">
        <f aca="false">IF(A86="","",IF(COUNTIF('Current trees'!$A$2:$A$501,A86)&gt;0,0,N(B86)-N(C86)))</f>
        <v/>
      </c>
      <c r="I86" s="10" t="str">
        <f aca="false">IF(A86="","",IF(Results!$D$11=0,0,(G86+N(B86)-N(C86))/Results!$D$11))</f>
        <v/>
      </c>
      <c r="J86" s="10" t="str">
        <f aca="false">IF(A86="","",IF(Results!$D$11=0,0,(SUMIF('Current trees'!$C$2:$C$501,E86,'Current trees'!$F$2:$F$501)+SUMIF('Planting plan'!$E$2:$E$201,E86,'Planting plan'!$H$2:$H$201))/Results!$D$11))</f>
        <v/>
      </c>
      <c r="K86" s="10" t="str">
        <f aca="false">IF(OR(A86="",F86="not in list"),"",IF(Results!$D$11=0,0,(SUMIF('Current trees'!$D$2:$D$501,F86,'Current trees'!$F$2:$F$501)+SUMIF('Planting plan'!$F$2:$F$201,F86,'Planting plan'!$H$2:$H$201))/Results!$D$11))</f>
        <v/>
      </c>
      <c r="L86" s="9" t="str">
        <f aca="false">IF(AND(A86="",B86="",C86=""),"",IF(A86="","Species name missing: these trees are not counted",IF(A86&lt;&gt;TRIM(A86),"Extra spaces in the species name: remove them",IF(OR(AND(B86&lt;&gt;"",IFERROR(OR(NOT(ISNUMBER(B86)),B86&lt;0,B86&lt;&gt;INT(B86)),TRUE())),AND(C86&lt;&gt;"",IFERROR(OR(NOT(ISNUMBER(C86)),C86&lt;0,C86&lt;&gt;INT(C86)),TRUE()))),"Number of trees must be a whole number, 0 or more",IF(N(C86)&gt;N(G86)+N(B86),"More trees removed than exist: check",IF(F86="not in list","Genus not in 'Genus–family list': add it",IF(COUNTIF($A$2:$A$201,A86)&gt;1,"Species listed more than once: combine the rows",IF(N(B86)=0,IF(N(C86)&gt;0,"Removal only: shares updated",""),IF(D86="Major host","Major host of a regulated pest: reconsider",IF(I86&gt;Results!$C$5,"Species above its limit after planting",IF(J86&gt;Results!$C$6,"Genus above its limit after planting",IF(K86&gt;Results!$C$7,"Family above its limit after planting",IF(D86="Host","Host of a regulated pest: check which pest",IF(OR(I86&gt;Results!$D$5,J86&gt;Results!$D$6,K86&gt;Results!$D$7),"Within 10–20–30, above a Melbourne target",IF(OR(D86="",D86="Not checked"),"OK for diversity; pest–host class not checked yet","OK")))))))))))))))</f>
        <v/>
      </c>
    </row>
    <row r="87" customFormat="false" ht="15" hidden="false" customHeight="true" outlineLevel="0" collapsed="false">
      <c r="A87" s="7"/>
      <c r="B87" s="8"/>
      <c r="C87" s="8"/>
      <c r="D87" s="7"/>
      <c r="E87" s="9" t="str">
        <f aca="false">IF(A87="","",IFERROR(LEFT(TRIM(A87),FIND(" ",TRIM(A87))-1),TRIM(A87)))</f>
        <v/>
      </c>
      <c r="F87" s="9" t="str">
        <f aca="false">IF(A87="","",IFERROR(VLOOKUP(E87,'Genus–family list'!$A$2:$B$400,2,FALSE()),"not in list"))</f>
        <v/>
      </c>
      <c r="G87" s="11" t="str">
        <f aca="false">IF(A87="","",SUMIF('Current trees'!$A$2:$A$501,A87,'Current trees'!$B$2:$B$501))</f>
        <v/>
      </c>
      <c r="H87" s="11" t="str">
        <f aca="false">IF(A87="","",IF(COUNTIF('Current trees'!$A$2:$A$501,A87)&gt;0,0,N(B87)-N(C87)))</f>
        <v/>
      </c>
      <c r="I87" s="10" t="str">
        <f aca="false">IF(A87="","",IF(Results!$D$11=0,0,(G87+N(B87)-N(C87))/Results!$D$11))</f>
        <v/>
      </c>
      <c r="J87" s="10" t="str">
        <f aca="false">IF(A87="","",IF(Results!$D$11=0,0,(SUMIF('Current trees'!$C$2:$C$501,E87,'Current trees'!$F$2:$F$501)+SUMIF('Planting plan'!$E$2:$E$201,E87,'Planting plan'!$H$2:$H$201))/Results!$D$11))</f>
        <v/>
      </c>
      <c r="K87" s="10" t="str">
        <f aca="false">IF(OR(A87="",F87="not in list"),"",IF(Results!$D$11=0,0,(SUMIF('Current trees'!$D$2:$D$501,F87,'Current trees'!$F$2:$F$501)+SUMIF('Planting plan'!$F$2:$F$201,F87,'Planting plan'!$H$2:$H$201))/Results!$D$11))</f>
        <v/>
      </c>
      <c r="L87" s="9" t="str">
        <f aca="false">IF(AND(A87="",B87="",C87=""),"",IF(A87="","Species name missing: these trees are not counted",IF(A87&lt;&gt;TRIM(A87),"Extra spaces in the species name: remove them",IF(OR(AND(B87&lt;&gt;"",IFERROR(OR(NOT(ISNUMBER(B87)),B87&lt;0,B87&lt;&gt;INT(B87)),TRUE())),AND(C87&lt;&gt;"",IFERROR(OR(NOT(ISNUMBER(C87)),C87&lt;0,C87&lt;&gt;INT(C87)),TRUE()))),"Number of trees must be a whole number, 0 or more",IF(N(C87)&gt;N(G87)+N(B87),"More trees removed than exist: check",IF(F87="not in list","Genus not in 'Genus–family list': add it",IF(COUNTIF($A$2:$A$201,A87)&gt;1,"Species listed more than once: combine the rows",IF(N(B87)=0,IF(N(C87)&gt;0,"Removal only: shares updated",""),IF(D87="Major host","Major host of a regulated pest: reconsider",IF(I87&gt;Results!$C$5,"Species above its limit after planting",IF(J87&gt;Results!$C$6,"Genus above its limit after planting",IF(K87&gt;Results!$C$7,"Family above its limit after planting",IF(D87="Host","Host of a regulated pest: check which pest",IF(OR(I87&gt;Results!$D$5,J87&gt;Results!$D$6,K87&gt;Results!$D$7),"Within 10–20–30, above a Melbourne target",IF(OR(D87="",D87="Not checked"),"OK for diversity; pest–host class not checked yet","OK")))))))))))))))</f>
        <v/>
      </c>
    </row>
    <row r="88" customFormat="false" ht="15" hidden="false" customHeight="true" outlineLevel="0" collapsed="false">
      <c r="A88" s="7"/>
      <c r="B88" s="8"/>
      <c r="C88" s="8"/>
      <c r="D88" s="7"/>
      <c r="E88" s="9" t="str">
        <f aca="false">IF(A88="","",IFERROR(LEFT(TRIM(A88),FIND(" ",TRIM(A88))-1),TRIM(A88)))</f>
        <v/>
      </c>
      <c r="F88" s="9" t="str">
        <f aca="false">IF(A88="","",IFERROR(VLOOKUP(E88,'Genus–family list'!$A$2:$B$400,2,FALSE()),"not in list"))</f>
        <v/>
      </c>
      <c r="G88" s="11" t="str">
        <f aca="false">IF(A88="","",SUMIF('Current trees'!$A$2:$A$501,A88,'Current trees'!$B$2:$B$501))</f>
        <v/>
      </c>
      <c r="H88" s="11" t="str">
        <f aca="false">IF(A88="","",IF(COUNTIF('Current trees'!$A$2:$A$501,A88)&gt;0,0,N(B88)-N(C88)))</f>
        <v/>
      </c>
      <c r="I88" s="10" t="str">
        <f aca="false">IF(A88="","",IF(Results!$D$11=0,0,(G88+N(B88)-N(C88))/Results!$D$11))</f>
        <v/>
      </c>
      <c r="J88" s="10" t="str">
        <f aca="false">IF(A88="","",IF(Results!$D$11=0,0,(SUMIF('Current trees'!$C$2:$C$501,E88,'Current trees'!$F$2:$F$501)+SUMIF('Planting plan'!$E$2:$E$201,E88,'Planting plan'!$H$2:$H$201))/Results!$D$11))</f>
        <v/>
      </c>
      <c r="K88" s="10" t="str">
        <f aca="false">IF(OR(A88="",F88="not in list"),"",IF(Results!$D$11=0,0,(SUMIF('Current trees'!$D$2:$D$501,F88,'Current trees'!$F$2:$F$501)+SUMIF('Planting plan'!$F$2:$F$201,F88,'Planting plan'!$H$2:$H$201))/Results!$D$11))</f>
        <v/>
      </c>
      <c r="L88" s="9" t="str">
        <f aca="false">IF(AND(A88="",B88="",C88=""),"",IF(A88="","Species name missing: these trees are not counted",IF(A88&lt;&gt;TRIM(A88),"Extra spaces in the species name: remove them",IF(OR(AND(B88&lt;&gt;"",IFERROR(OR(NOT(ISNUMBER(B88)),B88&lt;0,B88&lt;&gt;INT(B88)),TRUE())),AND(C88&lt;&gt;"",IFERROR(OR(NOT(ISNUMBER(C88)),C88&lt;0,C88&lt;&gt;INT(C88)),TRUE()))),"Number of trees must be a whole number, 0 or more",IF(N(C88)&gt;N(G88)+N(B88),"More trees removed than exist: check",IF(F88="not in list","Genus not in 'Genus–family list': add it",IF(COUNTIF($A$2:$A$201,A88)&gt;1,"Species listed more than once: combine the rows",IF(N(B88)=0,IF(N(C88)&gt;0,"Removal only: shares updated",""),IF(D88="Major host","Major host of a regulated pest: reconsider",IF(I88&gt;Results!$C$5,"Species above its limit after planting",IF(J88&gt;Results!$C$6,"Genus above its limit after planting",IF(K88&gt;Results!$C$7,"Family above its limit after planting",IF(D88="Host","Host of a regulated pest: check which pest",IF(OR(I88&gt;Results!$D$5,J88&gt;Results!$D$6,K88&gt;Results!$D$7),"Within 10–20–30, above a Melbourne target",IF(OR(D88="",D88="Not checked"),"OK for diversity; pest–host class not checked yet","OK")))))))))))))))</f>
        <v/>
      </c>
    </row>
    <row r="89" customFormat="false" ht="15" hidden="false" customHeight="true" outlineLevel="0" collapsed="false">
      <c r="A89" s="7"/>
      <c r="B89" s="8"/>
      <c r="C89" s="8"/>
      <c r="D89" s="7"/>
      <c r="E89" s="9" t="str">
        <f aca="false">IF(A89="","",IFERROR(LEFT(TRIM(A89),FIND(" ",TRIM(A89))-1),TRIM(A89)))</f>
        <v/>
      </c>
      <c r="F89" s="9" t="str">
        <f aca="false">IF(A89="","",IFERROR(VLOOKUP(E89,'Genus–family list'!$A$2:$B$400,2,FALSE()),"not in list"))</f>
        <v/>
      </c>
      <c r="G89" s="11" t="str">
        <f aca="false">IF(A89="","",SUMIF('Current trees'!$A$2:$A$501,A89,'Current trees'!$B$2:$B$501))</f>
        <v/>
      </c>
      <c r="H89" s="11" t="str">
        <f aca="false">IF(A89="","",IF(COUNTIF('Current trees'!$A$2:$A$501,A89)&gt;0,0,N(B89)-N(C89)))</f>
        <v/>
      </c>
      <c r="I89" s="10" t="str">
        <f aca="false">IF(A89="","",IF(Results!$D$11=0,0,(G89+N(B89)-N(C89))/Results!$D$11))</f>
        <v/>
      </c>
      <c r="J89" s="10" t="str">
        <f aca="false">IF(A89="","",IF(Results!$D$11=0,0,(SUMIF('Current trees'!$C$2:$C$501,E89,'Current trees'!$F$2:$F$501)+SUMIF('Planting plan'!$E$2:$E$201,E89,'Planting plan'!$H$2:$H$201))/Results!$D$11))</f>
        <v/>
      </c>
      <c r="K89" s="10" t="str">
        <f aca="false">IF(OR(A89="",F89="not in list"),"",IF(Results!$D$11=0,0,(SUMIF('Current trees'!$D$2:$D$501,F89,'Current trees'!$F$2:$F$501)+SUMIF('Planting plan'!$F$2:$F$201,F89,'Planting plan'!$H$2:$H$201))/Results!$D$11))</f>
        <v/>
      </c>
      <c r="L89" s="9" t="str">
        <f aca="false">IF(AND(A89="",B89="",C89=""),"",IF(A89="","Species name missing: these trees are not counted",IF(A89&lt;&gt;TRIM(A89),"Extra spaces in the species name: remove them",IF(OR(AND(B89&lt;&gt;"",IFERROR(OR(NOT(ISNUMBER(B89)),B89&lt;0,B89&lt;&gt;INT(B89)),TRUE())),AND(C89&lt;&gt;"",IFERROR(OR(NOT(ISNUMBER(C89)),C89&lt;0,C89&lt;&gt;INT(C89)),TRUE()))),"Number of trees must be a whole number, 0 or more",IF(N(C89)&gt;N(G89)+N(B89),"More trees removed than exist: check",IF(F89="not in list","Genus not in 'Genus–family list': add it",IF(COUNTIF($A$2:$A$201,A89)&gt;1,"Species listed more than once: combine the rows",IF(N(B89)=0,IF(N(C89)&gt;0,"Removal only: shares updated",""),IF(D89="Major host","Major host of a regulated pest: reconsider",IF(I89&gt;Results!$C$5,"Species above its limit after planting",IF(J89&gt;Results!$C$6,"Genus above its limit after planting",IF(K89&gt;Results!$C$7,"Family above its limit after planting",IF(D89="Host","Host of a regulated pest: check which pest",IF(OR(I89&gt;Results!$D$5,J89&gt;Results!$D$6,K89&gt;Results!$D$7),"Within 10–20–30, above a Melbourne target",IF(OR(D89="",D89="Not checked"),"OK for diversity; pest–host class not checked yet","OK")))))))))))))))</f>
        <v/>
      </c>
    </row>
    <row r="90" customFormat="false" ht="15" hidden="false" customHeight="true" outlineLevel="0" collapsed="false">
      <c r="A90" s="7"/>
      <c r="B90" s="8"/>
      <c r="C90" s="8"/>
      <c r="D90" s="7"/>
      <c r="E90" s="9" t="str">
        <f aca="false">IF(A90="","",IFERROR(LEFT(TRIM(A90),FIND(" ",TRIM(A90))-1),TRIM(A90)))</f>
        <v/>
      </c>
      <c r="F90" s="9" t="str">
        <f aca="false">IF(A90="","",IFERROR(VLOOKUP(E90,'Genus–family list'!$A$2:$B$400,2,FALSE()),"not in list"))</f>
        <v/>
      </c>
      <c r="G90" s="11" t="str">
        <f aca="false">IF(A90="","",SUMIF('Current trees'!$A$2:$A$501,A90,'Current trees'!$B$2:$B$501))</f>
        <v/>
      </c>
      <c r="H90" s="11" t="str">
        <f aca="false">IF(A90="","",IF(COUNTIF('Current trees'!$A$2:$A$501,A90)&gt;0,0,N(B90)-N(C90)))</f>
        <v/>
      </c>
      <c r="I90" s="10" t="str">
        <f aca="false">IF(A90="","",IF(Results!$D$11=0,0,(G90+N(B90)-N(C90))/Results!$D$11))</f>
        <v/>
      </c>
      <c r="J90" s="10" t="str">
        <f aca="false">IF(A90="","",IF(Results!$D$11=0,0,(SUMIF('Current trees'!$C$2:$C$501,E90,'Current trees'!$F$2:$F$501)+SUMIF('Planting plan'!$E$2:$E$201,E90,'Planting plan'!$H$2:$H$201))/Results!$D$11))</f>
        <v/>
      </c>
      <c r="K90" s="10" t="str">
        <f aca="false">IF(OR(A90="",F90="not in list"),"",IF(Results!$D$11=0,0,(SUMIF('Current trees'!$D$2:$D$501,F90,'Current trees'!$F$2:$F$501)+SUMIF('Planting plan'!$F$2:$F$201,F90,'Planting plan'!$H$2:$H$201))/Results!$D$11))</f>
        <v/>
      </c>
      <c r="L90" s="9" t="str">
        <f aca="false">IF(AND(A90="",B90="",C90=""),"",IF(A90="","Species name missing: these trees are not counted",IF(A90&lt;&gt;TRIM(A90),"Extra spaces in the species name: remove them",IF(OR(AND(B90&lt;&gt;"",IFERROR(OR(NOT(ISNUMBER(B90)),B90&lt;0,B90&lt;&gt;INT(B90)),TRUE())),AND(C90&lt;&gt;"",IFERROR(OR(NOT(ISNUMBER(C90)),C90&lt;0,C90&lt;&gt;INT(C90)),TRUE()))),"Number of trees must be a whole number, 0 or more",IF(N(C90)&gt;N(G90)+N(B90),"More trees removed than exist: check",IF(F90="not in list","Genus not in 'Genus–family list': add it",IF(COUNTIF($A$2:$A$201,A90)&gt;1,"Species listed more than once: combine the rows",IF(N(B90)=0,IF(N(C90)&gt;0,"Removal only: shares updated",""),IF(D90="Major host","Major host of a regulated pest: reconsider",IF(I90&gt;Results!$C$5,"Species above its limit after planting",IF(J90&gt;Results!$C$6,"Genus above its limit after planting",IF(K90&gt;Results!$C$7,"Family above its limit after planting",IF(D90="Host","Host of a regulated pest: check which pest",IF(OR(I90&gt;Results!$D$5,J90&gt;Results!$D$6,K90&gt;Results!$D$7),"Within 10–20–30, above a Melbourne target",IF(OR(D90="",D90="Not checked"),"OK for diversity; pest–host class not checked yet","OK")))))))))))))))</f>
        <v/>
      </c>
    </row>
    <row r="91" customFormat="false" ht="15" hidden="false" customHeight="true" outlineLevel="0" collapsed="false">
      <c r="A91" s="7"/>
      <c r="B91" s="8"/>
      <c r="C91" s="8"/>
      <c r="D91" s="7"/>
      <c r="E91" s="9" t="str">
        <f aca="false">IF(A91="","",IFERROR(LEFT(TRIM(A91),FIND(" ",TRIM(A91))-1),TRIM(A91)))</f>
        <v/>
      </c>
      <c r="F91" s="9" t="str">
        <f aca="false">IF(A91="","",IFERROR(VLOOKUP(E91,'Genus–family list'!$A$2:$B$400,2,FALSE()),"not in list"))</f>
        <v/>
      </c>
      <c r="G91" s="11" t="str">
        <f aca="false">IF(A91="","",SUMIF('Current trees'!$A$2:$A$501,A91,'Current trees'!$B$2:$B$501))</f>
        <v/>
      </c>
      <c r="H91" s="11" t="str">
        <f aca="false">IF(A91="","",IF(COUNTIF('Current trees'!$A$2:$A$501,A91)&gt;0,0,N(B91)-N(C91)))</f>
        <v/>
      </c>
      <c r="I91" s="10" t="str">
        <f aca="false">IF(A91="","",IF(Results!$D$11=0,0,(G91+N(B91)-N(C91))/Results!$D$11))</f>
        <v/>
      </c>
      <c r="J91" s="10" t="str">
        <f aca="false">IF(A91="","",IF(Results!$D$11=0,0,(SUMIF('Current trees'!$C$2:$C$501,E91,'Current trees'!$F$2:$F$501)+SUMIF('Planting plan'!$E$2:$E$201,E91,'Planting plan'!$H$2:$H$201))/Results!$D$11))</f>
        <v/>
      </c>
      <c r="K91" s="10" t="str">
        <f aca="false">IF(OR(A91="",F91="not in list"),"",IF(Results!$D$11=0,0,(SUMIF('Current trees'!$D$2:$D$501,F91,'Current trees'!$F$2:$F$501)+SUMIF('Planting plan'!$F$2:$F$201,F91,'Planting plan'!$H$2:$H$201))/Results!$D$11))</f>
        <v/>
      </c>
      <c r="L91" s="9" t="str">
        <f aca="false">IF(AND(A91="",B91="",C91=""),"",IF(A91="","Species name missing: these trees are not counted",IF(A91&lt;&gt;TRIM(A91),"Extra spaces in the species name: remove them",IF(OR(AND(B91&lt;&gt;"",IFERROR(OR(NOT(ISNUMBER(B91)),B91&lt;0,B91&lt;&gt;INT(B91)),TRUE())),AND(C91&lt;&gt;"",IFERROR(OR(NOT(ISNUMBER(C91)),C91&lt;0,C91&lt;&gt;INT(C91)),TRUE()))),"Number of trees must be a whole number, 0 or more",IF(N(C91)&gt;N(G91)+N(B91),"More trees removed than exist: check",IF(F91="not in list","Genus not in 'Genus–family list': add it",IF(COUNTIF($A$2:$A$201,A91)&gt;1,"Species listed more than once: combine the rows",IF(N(B91)=0,IF(N(C91)&gt;0,"Removal only: shares updated",""),IF(D91="Major host","Major host of a regulated pest: reconsider",IF(I91&gt;Results!$C$5,"Species above its limit after planting",IF(J91&gt;Results!$C$6,"Genus above its limit after planting",IF(K91&gt;Results!$C$7,"Family above its limit after planting",IF(D91="Host","Host of a regulated pest: check which pest",IF(OR(I91&gt;Results!$D$5,J91&gt;Results!$D$6,K91&gt;Results!$D$7),"Within 10–20–30, above a Melbourne target",IF(OR(D91="",D91="Not checked"),"OK for diversity; pest–host class not checked yet","OK")))))))))))))))</f>
        <v/>
      </c>
    </row>
    <row r="92" customFormat="false" ht="15" hidden="false" customHeight="true" outlineLevel="0" collapsed="false">
      <c r="A92" s="7"/>
      <c r="B92" s="8"/>
      <c r="C92" s="8"/>
      <c r="D92" s="7"/>
      <c r="E92" s="9" t="str">
        <f aca="false">IF(A92="","",IFERROR(LEFT(TRIM(A92),FIND(" ",TRIM(A92))-1),TRIM(A92)))</f>
        <v/>
      </c>
      <c r="F92" s="9" t="str">
        <f aca="false">IF(A92="","",IFERROR(VLOOKUP(E92,'Genus–family list'!$A$2:$B$400,2,FALSE()),"not in list"))</f>
        <v/>
      </c>
      <c r="G92" s="11" t="str">
        <f aca="false">IF(A92="","",SUMIF('Current trees'!$A$2:$A$501,A92,'Current trees'!$B$2:$B$501))</f>
        <v/>
      </c>
      <c r="H92" s="11" t="str">
        <f aca="false">IF(A92="","",IF(COUNTIF('Current trees'!$A$2:$A$501,A92)&gt;0,0,N(B92)-N(C92)))</f>
        <v/>
      </c>
      <c r="I92" s="10" t="str">
        <f aca="false">IF(A92="","",IF(Results!$D$11=0,0,(G92+N(B92)-N(C92))/Results!$D$11))</f>
        <v/>
      </c>
      <c r="J92" s="10" t="str">
        <f aca="false">IF(A92="","",IF(Results!$D$11=0,0,(SUMIF('Current trees'!$C$2:$C$501,E92,'Current trees'!$F$2:$F$501)+SUMIF('Planting plan'!$E$2:$E$201,E92,'Planting plan'!$H$2:$H$201))/Results!$D$11))</f>
        <v/>
      </c>
      <c r="K92" s="10" t="str">
        <f aca="false">IF(OR(A92="",F92="not in list"),"",IF(Results!$D$11=0,0,(SUMIF('Current trees'!$D$2:$D$501,F92,'Current trees'!$F$2:$F$501)+SUMIF('Planting plan'!$F$2:$F$201,F92,'Planting plan'!$H$2:$H$201))/Results!$D$11))</f>
        <v/>
      </c>
      <c r="L92" s="9" t="str">
        <f aca="false">IF(AND(A92="",B92="",C92=""),"",IF(A92="","Species name missing: these trees are not counted",IF(A92&lt;&gt;TRIM(A92),"Extra spaces in the species name: remove them",IF(OR(AND(B92&lt;&gt;"",IFERROR(OR(NOT(ISNUMBER(B92)),B92&lt;0,B92&lt;&gt;INT(B92)),TRUE())),AND(C92&lt;&gt;"",IFERROR(OR(NOT(ISNUMBER(C92)),C92&lt;0,C92&lt;&gt;INT(C92)),TRUE()))),"Number of trees must be a whole number, 0 or more",IF(N(C92)&gt;N(G92)+N(B92),"More trees removed than exist: check",IF(F92="not in list","Genus not in 'Genus–family list': add it",IF(COUNTIF($A$2:$A$201,A92)&gt;1,"Species listed more than once: combine the rows",IF(N(B92)=0,IF(N(C92)&gt;0,"Removal only: shares updated",""),IF(D92="Major host","Major host of a regulated pest: reconsider",IF(I92&gt;Results!$C$5,"Species above its limit after planting",IF(J92&gt;Results!$C$6,"Genus above its limit after planting",IF(K92&gt;Results!$C$7,"Family above its limit after planting",IF(D92="Host","Host of a regulated pest: check which pest",IF(OR(I92&gt;Results!$D$5,J92&gt;Results!$D$6,K92&gt;Results!$D$7),"Within 10–20–30, above a Melbourne target",IF(OR(D92="",D92="Not checked"),"OK for diversity; pest–host class not checked yet","OK")))))))))))))))</f>
        <v/>
      </c>
    </row>
    <row r="93" customFormat="false" ht="15" hidden="false" customHeight="true" outlineLevel="0" collapsed="false">
      <c r="A93" s="7"/>
      <c r="B93" s="8"/>
      <c r="C93" s="8"/>
      <c r="D93" s="7"/>
      <c r="E93" s="9" t="str">
        <f aca="false">IF(A93="","",IFERROR(LEFT(TRIM(A93),FIND(" ",TRIM(A93))-1),TRIM(A93)))</f>
        <v/>
      </c>
      <c r="F93" s="9" t="str">
        <f aca="false">IF(A93="","",IFERROR(VLOOKUP(E93,'Genus–family list'!$A$2:$B$400,2,FALSE()),"not in list"))</f>
        <v/>
      </c>
      <c r="G93" s="11" t="str">
        <f aca="false">IF(A93="","",SUMIF('Current trees'!$A$2:$A$501,A93,'Current trees'!$B$2:$B$501))</f>
        <v/>
      </c>
      <c r="H93" s="11" t="str">
        <f aca="false">IF(A93="","",IF(COUNTIF('Current trees'!$A$2:$A$501,A93)&gt;0,0,N(B93)-N(C93)))</f>
        <v/>
      </c>
      <c r="I93" s="10" t="str">
        <f aca="false">IF(A93="","",IF(Results!$D$11=0,0,(G93+N(B93)-N(C93))/Results!$D$11))</f>
        <v/>
      </c>
      <c r="J93" s="10" t="str">
        <f aca="false">IF(A93="","",IF(Results!$D$11=0,0,(SUMIF('Current trees'!$C$2:$C$501,E93,'Current trees'!$F$2:$F$501)+SUMIF('Planting plan'!$E$2:$E$201,E93,'Planting plan'!$H$2:$H$201))/Results!$D$11))</f>
        <v/>
      </c>
      <c r="K93" s="10" t="str">
        <f aca="false">IF(OR(A93="",F93="not in list"),"",IF(Results!$D$11=0,0,(SUMIF('Current trees'!$D$2:$D$501,F93,'Current trees'!$F$2:$F$501)+SUMIF('Planting plan'!$F$2:$F$201,F93,'Planting plan'!$H$2:$H$201))/Results!$D$11))</f>
        <v/>
      </c>
      <c r="L93" s="9" t="str">
        <f aca="false">IF(AND(A93="",B93="",C93=""),"",IF(A93="","Species name missing: these trees are not counted",IF(A93&lt;&gt;TRIM(A93),"Extra spaces in the species name: remove them",IF(OR(AND(B93&lt;&gt;"",IFERROR(OR(NOT(ISNUMBER(B93)),B93&lt;0,B93&lt;&gt;INT(B93)),TRUE())),AND(C93&lt;&gt;"",IFERROR(OR(NOT(ISNUMBER(C93)),C93&lt;0,C93&lt;&gt;INT(C93)),TRUE()))),"Number of trees must be a whole number, 0 or more",IF(N(C93)&gt;N(G93)+N(B93),"More trees removed than exist: check",IF(F93="not in list","Genus not in 'Genus–family list': add it",IF(COUNTIF($A$2:$A$201,A93)&gt;1,"Species listed more than once: combine the rows",IF(N(B93)=0,IF(N(C93)&gt;0,"Removal only: shares updated",""),IF(D93="Major host","Major host of a regulated pest: reconsider",IF(I93&gt;Results!$C$5,"Species above its limit after planting",IF(J93&gt;Results!$C$6,"Genus above its limit after planting",IF(K93&gt;Results!$C$7,"Family above its limit after planting",IF(D93="Host","Host of a regulated pest: check which pest",IF(OR(I93&gt;Results!$D$5,J93&gt;Results!$D$6,K93&gt;Results!$D$7),"Within 10–20–30, above a Melbourne target",IF(OR(D93="",D93="Not checked"),"OK for diversity; pest–host class not checked yet","OK")))))))))))))))</f>
        <v/>
      </c>
    </row>
    <row r="94" customFormat="false" ht="15" hidden="false" customHeight="true" outlineLevel="0" collapsed="false">
      <c r="A94" s="7"/>
      <c r="B94" s="8"/>
      <c r="C94" s="8"/>
      <c r="D94" s="7"/>
      <c r="E94" s="9" t="str">
        <f aca="false">IF(A94="","",IFERROR(LEFT(TRIM(A94),FIND(" ",TRIM(A94))-1),TRIM(A94)))</f>
        <v/>
      </c>
      <c r="F94" s="9" t="str">
        <f aca="false">IF(A94="","",IFERROR(VLOOKUP(E94,'Genus–family list'!$A$2:$B$400,2,FALSE()),"not in list"))</f>
        <v/>
      </c>
      <c r="G94" s="11" t="str">
        <f aca="false">IF(A94="","",SUMIF('Current trees'!$A$2:$A$501,A94,'Current trees'!$B$2:$B$501))</f>
        <v/>
      </c>
      <c r="H94" s="11" t="str">
        <f aca="false">IF(A94="","",IF(COUNTIF('Current trees'!$A$2:$A$501,A94)&gt;0,0,N(B94)-N(C94)))</f>
        <v/>
      </c>
      <c r="I94" s="10" t="str">
        <f aca="false">IF(A94="","",IF(Results!$D$11=0,0,(G94+N(B94)-N(C94))/Results!$D$11))</f>
        <v/>
      </c>
      <c r="J94" s="10" t="str">
        <f aca="false">IF(A94="","",IF(Results!$D$11=0,0,(SUMIF('Current trees'!$C$2:$C$501,E94,'Current trees'!$F$2:$F$501)+SUMIF('Planting plan'!$E$2:$E$201,E94,'Planting plan'!$H$2:$H$201))/Results!$D$11))</f>
        <v/>
      </c>
      <c r="K94" s="10" t="str">
        <f aca="false">IF(OR(A94="",F94="not in list"),"",IF(Results!$D$11=0,0,(SUMIF('Current trees'!$D$2:$D$501,F94,'Current trees'!$F$2:$F$501)+SUMIF('Planting plan'!$F$2:$F$201,F94,'Planting plan'!$H$2:$H$201))/Results!$D$11))</f>
        <v/>
      </c>
      <c r="L94" s="9" t="str">
        <f aca="false">IF(AND(A94="",B94="",C94=""),"",IF(A94="","Species name missing: these trees are not counted",IF(A94&lt;&gt;TRIM(A94),"Extra spaces in the species name: remove them",IF(OR(AND(B94&lt;&gt;"",IFERROR(OR(NOT(ISNUMBER(B94)),B94&lt;0,B94&lt;&gt;INT(B94)),TRUE())),AND(C94&lt;&gt;"",IFERROR(OR(NOT(ISNUMBER(C94)),C94&lt;0,C94&lt;&gt;INT(C94)),TRUE()))),"Number of trees must be a whole number, 0 or more",IF(N(C94)&gt;N(G94)+N(B94),"More trees removed than exist: check",IF(F94="not in list","Genus not in 'Genus–family list': add it",IF(COUNTIF($A$2:$A$201,A94)&gt;1,"Species listed more than once: combine the rows",IF(N(B94)=0,IF(N(C94)&gt;0,"Removal only: shares updated",""),IF(D94="Major host","Major host of a regulated pest: reconsider",IF(I94&gt;Results!$C$5,"Species above its limit after planting",IF(J94&gt;Results!$C$6,"Genus above its limit after planting",IF(K94&gt;Results!$C$7,"Family above its limit after planting",IF(D94="Host","Host of a regulated pest: check which pest",IF(OR(I94&gt;Results!$D$5,J94&gt;Results!$D$6,K94&gt;Results!$D$7),"Within 10–20–30, above a Melbourne target",IF(OR(D94="",D94="Not checked"),"OK for diversity; pest–host class not checked yet","OK")))))))))))))))</f>
        <v/>
      </c>
    </row>
    <row r="95" customFormat="false" ht="15" hidden="false" customHeight="true" outlineLevel="0" collapsed="false">
      <c r="A95" s="7"/>
      <c r="B95" s="8"/>
      <c r="C95" s="8"/>
      <c r="D95" s="7"/>
      <c r="E95" s="9" t="str">
        <f aca="false">IF(A95="","",IFERROR(LEFT(TRIM(A95),FIND(" ",TRIM(A95))-1),TRIM(A95)))</f>
        <v/>
      </c>
      <c r="F95" s="9" t="str">
        <f aca="false">IF(A95="","",IFERROR(VLOOKUP(E95,'Genus–family list'!$A$2:$B$400,2,FALSE()),"not in list"))</f>
        <v/>
      </c>
      <c r="G95" s="11" t="str">
        <f aca="false">IF(A95="","",SUMIF('Current trees'!$A$2:$A$501,A95,'Current trees'!$B$2:$B$501))</f>
        <v/>
      </c>
      <c r="H95" s="11" t="str">
        <f aca="false">IF(A95="","",IF(COUNTIF('Current trees'!$A$2:$A$501,A95)&gt;0,0,N(B95)-N(C95)))</f>
        <v/>
      </c>
      <c r="I95" s="10" t="str">
        <f aca="false">IF(A95="","",IF(Results!$D$11=0,0,(G95+N(B95)-N(C95))/Results!$D$11))</f>
        <v/>
      </c>
      <c r="J95" s="10" t="str">
        <f aca="false">IF(A95="","",IF(Results!$D$11=0,0,(SUMIF('Current trees'!$C$2:$C$501,E95,'Current trees'!$F$2:$F$501)+SUMIF('Planting plan'!$E$2:$E$201,E95,'Planting plan'!$H$2:$H$201))/Results!$D$11))</f>
        <v/>
      </c>
      <c r="K95" s="10" t="str">
        <f aca="false">IF(OR(A95="",F95="not in list"),"",IF(Results!$D$11=0,0,(SUMIF('Current trees'!$D$2:$D$501,F95,'Current trees'!$F$2:$F$501)+SUMIF('Planting plan'!$F$2:$F$201,F95,'Planting plan'!$H$2:$H$201))/Results!$D$11))</f>
        <v/>
      </c>
      <c r="L95" s="9" t="str">
        <f aca="false">IF(AND(A95="",B95="",C95=""),"",IF(A95="","Species name missing: these trees are not counted",IF(A95&lt;&gt;TRIM(A95),"Extra spaces in the species name: remove them",IF(OR(AND(B95&lt;&gt;"",IFERROR(OR(NOT(ISNUMBER(B95)),B95&lt;0,B95&lt;&gt;INT(B95)),TRUE())),AND(C95&lt;&gt;"",IFERROR(OR(NOT(ISNUMBER(C95)),C95&lt;0,C95&lt;&gt;INT(C95)),TRUE()))),"Number of trees must be a whole number, 0 or more",IF(N(C95)&gt;N(G95)+N(B95),"More trees removed than exist: check",IF(F95="not in list","Genus not in 'Genus–family list': add it",IF(COUNTIF($A$2:$A$201,A95)&gt;1,"Species listed more than once: combine the rows",IF(N(B95)=0,IF(N(C95)&gt;0,"Removal only: shares updated",""),IF(D95="Major host","Major host of a regulated pest: reconsider",IF(I95&gt;Results!$C$5,"Species above its limit after planting",IF(J95&gt;Results!$C$6,"Genus above its limit after planting",IF(K95&gt;Results!$C$7,"Family above its limit after planting",IF(D95="Host","Host of a regulated pest: check which pest",IF(OR(I95&gt;Results!$D$5,J95&gt;Results!$D$6,K95&gt;Results!$D$7),"Within 10–20–30, above a Melbourne target",IF(OR(D95="",D95="Not checked"),"OK for diversity; pest–host class not checked yet","OK")))))))))))))))</f>
        <v/>
      </c>
    </row>
    <row r="96" customFormat="false" ht="15" hidden="false" customHeight="true" outlineLevel="0" collapsed="false">
      <c r="A96" s="7"/>
      <c r="B96" s="8"/>
      <c r="C96" s="8"/>
      <c r="D96" s="7"/>
      <c r="E96" s="9" t="str">
        <f aca="false">IF(A96="","",IFERROR(LEFT(TRIM(A96),FIND(" ",TRIM(A96))-1),TRIM(A96)))</f>
        <v/>
      </c>
      <c r="F96" s="9" t="str">
        <f aca="false">IF(A96="","",IFERROR(VLOOKUP(E96,'Genus–family list'!$A$2:$B$400,2,FALSE()),"not in list"))</f>
        <v/>
      </c>
      <c r="G96" s="11" t="str">
        <f aca="false">IF(A96="","",SUMIF('Current trees'!$A$2:$A$501,A96,'Current trees'!$B$2:$B$501))</f>
        <v/>
      </c>
      <c r="H96" s="11" t="str">
        <f aca="false">IF(A96="","",IF(COUNTIF('Current trees'!$A$2:$A$501,A96)&gt;0,0,N(B96)-N(C96)))</f>
        <v/>
      </c>
      <c r="I96" s="10" t="str">
        <f aca="false">IF(A96="","",IF(Results!$D$11=0,0,(G96+N(B96)-N(C96))/Results!$D$11))</f>
        <v/>
      </c>
      <c r="J96" s="10" t="str">
        <f aca="false">IF(A96="","",IF(Results!$D$11=0,0,(SUMIF('Current trees'!$C$2:$C$501,E96,'Current trees'!$F$2:$F$501)+SUMIF('Planting plan'!$E$2:$E$201,E96,'Planting plan'!$H$2:$H$201))/Results!$D$11))</f>
        <v/>
      </c>
      <c r="K96" s="10" t="str">
        <f aca="false">IF(OR(A96="",F96="not in list"),"",IF(Results!$D$11=0,0,(SUMIF('Current trees'!$D$2:$D$501,F96,'Current trees'!$F$2:$F$501)+SUMIF('Planting plan'!$F$2:$F$201,F96,'Planting plan'!$H$2:$H$201))/Results!$D$11))</f>
        <v/>
      </c>
      <c r="L96" s="9" t="str">
        <f aca="false">IF(AND(A96="",B96="",C96=""),"",IF(A96="","Species name missing: these trees are not counted",IF(A96&lt;&gt;TRIM(A96),"Extra spaces in the species name: remove them",IF(OR(AND(B96&lt;&gt;"",IFERROR(OR(NOT(ISNUMBER(B96)),B96&lt;0,B96&lt;&gt;INT(B96)),TRUE())),AND(C96&lt;&gt;"",IFERROR(OR(NOT(ISNUMBER(C96)),C96&lt;0,C96&lt;&gt;INT(C96)),TRUE()))),"Number of trees must be a whole number, 0 or more",IF(N(C96)&gt;N(G96)+N(B96),"More trees removed than exist: check",IF(F96="not in list","Genus not in 'Genus–family list': add it",IF(COUNTIF($A$2:$A$201,A96)&gt;1,"Species listed more than once: combine the rows",IF(N(B96)=0,IF(N(C96)&gt;0,"Removal only: shares updated",""),IF(D96="Major host","Major host of a regulated pest: reconsider",IF(I96&gt;Results!$C$5,"Species above its limit after planting",IF(J96&gt;Results!$C$6,"Genus above its limit after planting",IF(K96&gt;Results!$C$7,"Family above its limit after planting",IF(D96="Host","Host of a regulated pest: check which pest",IF(OR(I96&gt;Results!$D$5,J96&gt;Results!$D$6,K96&gt;Results!$D$7),"Within 10–20–30, above a Melbourne target",IF(OR(D96="",D96="Not checked"),"OK for diversity; pest–host class not checked yet","OK")))))))))))))))</f>
        <v/>
      </c>
    </row>
    <row r="97" customFormat="false" ht="15" hidden="false" customHeight="true" outlineLevel="0" collapsed="false">
      <c r="A97" s="7"/>
      <c r="B97" s="8"/>
      <c r="C97" s="8"/>
      <c r="D97" s="7"/>
      <c r="E97" s="9" t="str">
        <f aca="false">IF(A97="","",IFERROR(LEFT(TRIM(A97),FIND(" ",TRIM(A97))-1),TRIM(A97)))</f>
        <v/>
      </c>
      <c r="F97" s="9" t="str">
        <f aca="false">IF(A97="","",IFERROR(VLOOKUP(E97,'Genus–family list'!$A$2:$B$400,2,FALSE()),"not in list"))</f>
        <v/>
      </c>
      <c r="G97" s="11" t="str">
        <f aca="false">IF(A97="","",SUMIF('Current trees'!$A$2:$A$501,A97,'Current trees'!$B$2:$B$501))</f>
        <v/>
      </c>
      <c r="H97" s="11" t="str">
        <f aca="false">IF(A97="","",IF(COUNTIF('Current trees'!$A$2:$A$501,A97)&gt;0,0,N(B97)-N(C97)))</f>
        <v/>
      </c>
      <c r="I97" s="10" t="str">
        <f aca="false">IF(A97="","",IF(Results!$D$11=0,0,(G97+N(B97)-N(C97))/Results!$D$11))</f>
        <v/>
      </c>
      <c r="J97" s="10" t="str">
        <f aca="false">IF(A97="","",IF(Results!$D$11=0,0,(SUMIF('Current trees'!$C$2:$C$501,E97,'Current trees'!$F$2:$F$501)+SUMIF('Planting plan'!$E$2:$E$201,E97,'Planting plan'!$H$2:$H$201))/Results!$D$11))</f>
        <v/>
      </c>
      <c r="K97" s="10" t="str">
        <f aca="false">IF(OR(A97="",F97="not in list"),"",IF(Results!$D$11=0,0,(SUMIF('Current trees'!$D$2:$D$501,F97,'Current trees'!$F$2:$F$501)+SUMIF('Planting plan'!$F$2:$F$201,F97,'Planting plan'!$H$2:$H$201))/Results!$D$11))</f>
        <v/>
      </c>
      <c r="L97" s="9" t="str">
        <f aca="false">IF(AND(A97="",B97="",C97=""),"",IF(A97="","Species name missing: these trees are not counted",IF(A97&lt;&gt;TRIM(A97),"Extra spaces in the species name: remove them",IF(OR(AND(B97&lt;&gt;"",IFERROR(OR(NOT(ISNUMBER(B97)),B97&lt;0,B97&lt;&gt;INT(B97)),TRUE())),AND(C97&lt;&gt;"",IFERROR(OR(NOT(ISNUMBER(C97)),C97&lt;0,C97&lt;&gt;INT(C97)),TRUE()))),"Number of trees must be a whole number, 0 or more",IF(N(C97)&gt;N(G97)+N(B97),"More trees removed than exist: check",IF(F97="not in list","Genus not in 'Genus–family list': add it",IF(COUNTIF($A$2:$A$201,A97)&gt;1,"Species listed more than once: combine the rows",IF(N(B97)=0,IF(N(C97)&gt;0,"Removal only: shares updated",""),IF(D97="Major host","Major host of a regulated pest: reconsider",IF(I97&gt;Results!$C$5,"Species above its limit after planting",IF(J97&gt;Results!$C$6,"Genus above its limit after planting",IF(K97&gt;Results!$C$7,"Family above its limit after planting",IF(D97="Host","Host of a regulated pest: check which pest",IF(OR(I97&gt;Results!$D$5,J97&gt;Results!$D$6,K97&gt;Results!$D$7),"Within 10–20–30, above a Melbourne target",IF(OR(D97="",D97="Not checked"),"OK for diversity; pest–host class not checked yet","OK")))))))))))))))</f>
        <v/>
      </c>
    </row>
    <row r="98" customFormat="false" ht="15" hidden="false" customHeight="true" outlineLevel="0" collapsed="false">
      <c r="A98" s="7"/>
      <c r="B98" s="8"/>
      <c r="C98" s="8"/>
      <c r="D98" s="7"/>
      <c r="E98" s="9" t="str">
        <f aca="false">IF(A98="","",IFERROR(LEFT(TRIM(A98),FIND(" ",TRIM(A98))-1),TRIM(A98)))</f>
        <v/>
      </c>
      <c r="F98" s="9" t="str">
        <f aca="false">IF(A98="","",IFERROR(VLOOKUP(E98,'Genus–family list'!$A$2:$B$400,2,FALSE()),"not in list"))</f>
        <v/>
      </c>
      <c r="G98" s="11" t="str">
        <f aca="false">IF(A98="","",SUMIF('Current trees'!$A$2:$A$501,A98,'Current trees'!$B$2:$B$501))</f>
        <v/>
      </c>
      <c r="H98" s="11" t="str">
        <f aca="false">IF(A98="","",IF(COUNTIF('Current trees'!$A$2:$A$501,A98)&gt;0,0,N(B98)-N(C98)))</f>
        <v/>
      </c>
      <c r="I98" s="10" t="str">
        <f aca="false">IF(A98="","",IF(Results!$D$11=0,0,(G98+N(B98)-N(C98))/Results!$D$11))</f>
        <v/>
      </c>
      <c r="J98" s="10" t="str">
        <f aca="false">IF(A98="","",IF(Results!$D$11=0,0,(SUMIF('Current trees'!$C$2:$C$501,E98,'Current trees'!$F$2:$F$501)+SUMIF('Planting plan'!$E$2:$E$201,E98,'Planting plan'!$H$2:$H$201))/Results!$D$11))</f>
        <v/>
      </c>
      <c r="K98" s="10" t="str">
        <f aca="false">IF(OR(A98="",F98="not in list"),"",IF(Results!$D$11=0,0,(SUMIF('Current trees'!$D$2:$D$501,F98,'Current trees'!$F$2:$F$501)+SUMIF('Planting plan'!$F$2:$F$201,F98,'Planting plan'!$H$2:$H$201))/Results!$D$11))</f>
        <v/>
      </c>
      <c r="L98" s="9" t="str">
        <f aca="false">IF(AND(A98="",B98="",C98=""),"",IF(A98="","Species name missing: these trees are not counted",IF(A98&lt;&gt;TRIM(A98),"Extra spaces in the species name: remove them",IF(OR(AND(B98&lt;&gt;"",IFERROR(OR(NOT(ISNUMBER(B98)),B98&lt;0,B98&lt;&gt;INT(B98)),TRUE())),AND(C98&lt;&gt;"",IFERROR(OR(NOT(ISNUMBER(C98)),C98&lt;0,C98&lt;&gt;INT(C98)),TRUE()))),"Number of trees must be a whole number, 0 or more",IF(N(C98)&gt;N(G98)+N(B98),"More trees removed than exist: check",IF(F98="not in list","Genus not in 'Genus–family list': add it",IF(COUNTIF($A$2:$A$201,A98)&gt;1,"Species listed more than once: combine the rows",IF(N(B98)=0,IF(N(C98)&gt;0,"Removal only: shares updated",""),IF(D98="Major host","Major host of a regulated pest: reconsider",IF(I98&gt;Results!$C$5,"Species above its limit after planting",IF(J98&gt;Results!$C$6,"Genus above its limit after planting",IF(K98&gt;Results!$C$7,"Family above its limit after planting",IF(D98="Host","Host of a regulated pest: check which pest",IF(OR(I98&gt;Results!$D$5,J98&gt;Results!$D$6,K98&gt;Results!$D$7),"Within 10–20–30, above a Melbourne target",IF(OR(D98="",D98="Not checked"),"OK for diversity; pest–host class not checked yet","OK")))))))))))))))</f>
        <v/>
      </c>
    </row>
    <row r="99" customFormat="false" ht="15" hidden="false" customHeight="true" outlineLevel="0" collapsed="false">
      <c r="A99" s="7"/>
      <c r="B99" s="8"/>
      <c r="C99" s="8"/>
      <c r="D99" s="7"/>
      <c r="E99" s="9" t="str">
        <f aca="false">IF(A99="","",IFERROR(LEFT(TRIM(A99),FIND(" ",TRIM(A99))-1),TRIM(A99)))</f>
        <v/>
      </c>
      <c r="F99" s="9" t="str">
        <f aca="false">IF(A99="","",IFERROR(VLOOKUP(E99,'Genus–family list'!$A$2:$B$400,2,FALSE()),"not in list"))</f>
        <v/>
      </c>
      <c r="G99" s="11" t="str">
        <f aca="false">IF(A99="","",SUMIF('Current trees'!$A$2:$A$501,A99,'Current trees'!$B$2:$B$501))</f>
        <v/>
      </c>
      <c r="H99" s="11" t="str">
        <f aca="false">IF(A99="","",IF(COUNTIF('Current trees'!$A$2:$A$501,A99)&gt;0,0,N(B99)-N(C99)))</f>
        <v/>
      </c>
      <c r="I99" s="10" t="str">
        <f aca="false">IF(A99="","",IF(Results!$D$11=0,0,(G99+N(B99)-N(C99))/Results!$D$11))</f>
        <v/>
      </c>
      <c r="J99" s="10" t="str">
        <f aca="false">IF(A99="","",IF(Results!$D$11=0,0,(SUMIF('Current trees'!$C$2:$C$501,E99,'Current trees'!$F$2:$F$501)+SUMIF('Planting plan'!$E$2:$E$201,E99,'Planting plan'!$H$2:$H$201))/Results!$D$11))</f>
        <v/>
      </c>
      <c r="K99" s="10" t="str">
        <f aca="false">IF(OR(A99="",F99="not in list"),"",IF(Results!$D$11=0,0,(SUMIF('Current trees'!$D$2:$D$501,F99,'Current trees'!$F$2:$F$501)+SUMIF('Planting plan'!$F$2:$F$201,F99,'Planting plan'!$H$2:$H$201))/Results!$D$11))</f>
        <v/>
      </c>
      <c r="L99" s="9" t="str">
        <f aca="false">IF(AND(A99="",B99="",C99=""),"",IF(A99="","Species name missing: these trees are not counted",IF(A99&lt;&gt;TRIM(A99),"Extra spaces in the species name: remove them",IF(OR(AND(B99&lt;&gt;"",IFERROR(OR(NOT(ISNUMBER(B99)),B99&lt;0,B99&lt;&gt;INT(B99)),TRUE())),AND(C99&lt;&gt;"",IFERROR(OR(NOT(ISNUMBER(C99)),C99&lt;0,C99&lt;&gt;INT(C99)),TRUE()))),"Number of trees must be a whole number, 0 or more",IF(N(C99)&gt;N(G99)+N(B99),"More trees removed than exist: check",IF(F99="not in list","Genus not in 'Genus–family list': add it",IF(COUNTIF($A$2:$A$201,A99)&gt;1,"Species listed more than once: combine the rows",IF(N(B99)=0,IF(N(C99)&gt;0,"Removal only: shares updated",""),IF(D99="Major host","Major host of a regulated pest: reconsider",IF(I99&gt;Results!$C$5,"Species above its limit after planting",IF(J99&gt;Results!$C$6,"Genus above its limit after planting",IF(K99&gt;Results!$C$7,"Family above its limit after planting",IF(D99="Host","Host of a regulated pest: check which pest",IF(OR(I99&gt;Results!$D$5,J99&gt;Results!$D$6,K99&gt;Results!$D$7),"Within 10–20–30, above a Melbourne target",IF(OR(D99="",D99="Not checked"),"OK for diversity; pest–host class not checked yet","OK")))))))))))))))</f>
        <v/>
      </c>
    </row>
    <row r="100" customFormat="false" ht="15" hidden="false" customHeight="true" outlineLevel="0" collapsed="false">
      <c r="A100" s="7"/>
      <c r="B100" s="8"/>
      <c r="C100" s="8"/>
      <c r="D100" s="7"/>
      <c r="E100" s="9" t="str">
        <f aca="false">IF(A100="","",IFERROR(LEFT(TRIM(A100),FIND(" ",TRIM(A100))-1),TRIM(A100)))</f>
        <v/>
      </c>
      <c r="F100" s="9" t="str">
        <f aca="false">IF(A100="","",IFERROR(VLOOKUP(E100,'Genus–family list'!$A$2:$B$400,2,FALSE()),"not in list"))</f>
        <v/>
      </c>
      <c r="G100" s="11" t="str">
        <f aca="false">IF(A100="","",SUMIF('Current trees'!$A$2:$A$501,A100,'Current trees'!$B$2:$B$501))</f>
        <v/>
      </c>
      <c r="H100" s="11" t="str">
        <f aca="false">IF(A100="","",IF(COUNTIF('Current trees'!$A$2:$A$501,A100)&gt;0,0,N(B100)-N(C100)))</f>
        <v/>
      </c>
      <c r="I100" s="10" t="str">
        <f aca="false">IF(A100="","",IF(Results!$D$11=0,0,(G100+N(B100)-N(C100))/Results!$D$11))</f>
        <v/>
      </c>
      <c r="J100" s="10" t="str">
        <f aca="false">IF(A100="","",IF(Results!$D$11=0,0,(SUMIF('Current trees'!$C$2:$C$501,E100,'Current trees'!$F$2:$F$501)+SUMIF('Planting plan'!$E$2:$E$201,E100,'Planting plan'!$H$2:$H$201))/Results!$D$11))</f>
        <v/>
      </c>
      <c r="K100" s="10" t="str">
        <f aca="false">IF(OR(A100="",F100="not in list"),"",IF(Results!$D$11=0,0,(SUMIF('Current trees'!$D$2:$D$501,F100,'Current trees'!$F$2:$F$501)+SUMIF('Planting plan'!$F$2:$F$201,F100,'Planting plan'!$H$2:$H$201))/Results!$D$11))</f>
        <v/>
      </c>
      <c r="L100" s="9" t="str">
        <f aca="false">IF(AND(A100="",B100="",C100=""),"",IF(A100="","Species name missing: these trees are not counted",IF(A100&lt;&gt;TRIM(A100),"Extra spaces in the species name: remove them",IF(OR(AND(B100&lt;&gt;"",IFERROR(OR(NOT(ISNUMBER(B100)),B100&lt;0,B100&lt;&gt;INT(B100)),TRUE())),AND(C100&lt;&gt;"",IFERROR(OR(NOT(ISNUMBER(C100)),C100&lt;0,C100&lt;&gt;INT(C100)),TRUE()))),"Number of trees must be a whole number, 0 or more",IF(N(C100)&gt;N(G100)+N(B100),"More trees removed than exist: check",IF(F100="not in list","Genus not in 'Genus–family list': add it",IF(COUNTIF($A$2:$A$201,A100)&gt;1,"Species listed more than once: combine the rows",IF(N(B100)=0,IF(N(C100)&gt;0,"Removal only: shares updated",""),IF(D100="Major host","Major host of a regulated pest: reconsider",IF(I100&gt;Results!$C$5,"Species above its limit after planting",IF(J100&gt;Results!$C$6,"Genus above its limit after planting",IF(K100&gt;Results!$C$7,"Family above its limit after planting",IF(D100="Host","Host of a regulated pest: check which pest",IF(OR(I100&gt;Results!$D$5,J100&gt;Results!$D$6,K100&gt;Results!$D$7),"Within 10–20–30, above a Melbourne target",IF(OR(D100="",D100="Not checked"),"OK for diversity; pest–host class not checked yet","OK")))))))))))))))</f>
        <v/>
      </c>
    </row>
    <row r="101" customFormat="false" ht="15" hidden="false" customHeight="true" outlineLevel="0" collapsed="false">
      <c r="A101" s="7"/>
      <c r="B101" s="8"/>
      <c r="C101" s="8"/>
      <c r="D101" s="7"/>
      <c r="E101" s="9" t="str">
        <f aca="false">IF(A101="","",IFERROR(LEFT(TRIM(A101),FIND(" ",TRIM(A101))-1),TRIM(A101)))</f>
        <v/>
      </c>
      <c r="F101" s="9" t="str">
        <f aca="false">IF(A101="","",IFERROR(VLOOKUP(E101,'Genus–family list'!$A$2:$B$400,2,FALSE()),"not in list"))</f>
        <v/>
      </c>
      <c r="G101" s="11" t="str">
        <f aca="false">IF(A101="","",SUMIF('Current trees'!$A$2:$A$501,A101,'Current trees'!$B$2:$B$501))</f>
        <v/>
      </c>
      <c r="H101" s="11" t="str">
        <f aca="false">IF(A101="","",IF(COUNTIF('Current trees'!$A$2:$A$501,A101)&gt;0,0,N(B101)-N(C101)))</f>
        <v/>
      </c>
      <c r="I101" s="10" t="str">
        <f aca="false">IF(A101="","",IF(Results!$D$11=0,0,(G101+N(B101)-N(C101))/Results!$D$11))</f>
        <v/>
      </c>
      <c r="J101" s="10" t="str">
        <f aca="false">IF(A101="","",IF(Results!$D$11=0,0,(SUMIF('Current trees'!$C$2:$C$501,E101,'Current trees'!$F$2:$F$501)+SUMIF('Planting plan'!$E$2:$E$201,E101,'Planting plan'!$H$2:$H$201))/Results!$D$11))</f>
        <v/>
      </c>
      <c r="K101" s="10" t="str">
        <f aca="false">IF(OR(A101="",F101="not in list"),"",IF(Results!$D$11=0,0,(SUMIF('Current trees'!$D$2:$D$501,F101,'Current trees'!$F$2:$F$501)+SUMIF('Planting plan'!$F$2:$F$201,F101,'Planting plan'!$H$2:$H$201))/Results!$D$11))</f>
        <v/>
      </c>
      <c r="L101" s="9" t="str">
        <f aca="false">IF(AND(A101="",B101="",C101=""),"",IF(A101="","Species name missing: these trees are not counted",IF(A101&lt;&gt;TRIM(A101),"Extra spaces in the species name: remove them",IF(OR(AND(B101&lt;&gt;"",IFERROR(OR(NOT(ISNUMBER(B101)),B101&lt;0,B101&lt;&gt;INT(B101)),TRUE())),AND(C101&lt;&gt;"",IFERROR(OR(NOT(ISNUMBER(C101)),C101&lt;0,C101&lt;&gt;INT(C101)),TRUE()))),"Number of trees must be a whole number, 0 or more",IF(N(C101)&gt;N(G101)+N(B101),"More trees removed than exist: check",IF(F101="not in list","Genus not in 'Genus–family list': add it",IF(COUNTIF($A$2:$A$201,A101)&gt;1,"Species listed more than once: combine the rows",IF(N(B101)=0,IF(N(C101)&gt;0,"Removal only: shares updated",""),IF(D101="Major host","Major host of a regulated pest: reconsider",IF(I101&gt;Results!$C$5,"Species above its limit after planting",IF(J101&gt;Results!$C$6,"Genus above its limit after planting",IF(K101&gt;Results!$C$7,"Family above its limit after planting",IF(D101="Host","Host of a regulated pest: check which pest",IF(OR(I101&gt;Results!$D$5,J101&gt;Results!$D$6,K101&gt;Results!$D$7),"Within 10–20–30, above a Melbourne target",IF(OR(D101="",D101="Not checked"),"OK for diversity; pest–host class not checked yet","OK")))))))))))))))</f>
        <v/>
      </c>
    </row>
    <row r="102" customFormat="false" ht="15" hidden="false" customHeight="true" outlineLevel="0" collapsed="false">
      <c r="A102" s="7"/>
      <c r="B102" s="8"/>
      <c r="C102" s="8"/>
      <c r="D102" s="7"/>
      <c r="E102" s="9" t="str">
        <f aca="false">IF(A102="","",IFERROR(LEFT(TRIM(A102),FIND(" ",TRIM(A102))-1),TRIM(A102)))</f>
        <v/>
      </c>
      <c r="F102" s="9" t="str">
        <f aca="false">IF(A102="","",IFERROR(VLOOKUP(E102,'Genus–family list'!$A$2:$B$400,2,FALSE()),"not in list"))</f>
        <v/>
      </c>
      <c r="G102" s="11" t="str">
        <f aca="false">IF(A102="","",SUMIF('Current trees'!$A$2:$A$501,A102,'Current trees'!$B$2:$B$501))</f>
        <v/>
      </c>
      <c r="H102" s="11" t="str">
        <f aca="false">IF(A102="","",IF(COUNTIF('Current trees'!$A$2:$A$501,A102)&gt;0,0,N(B102)-N(C102)))</f>
        <v/>
      </c>
      <c r="I102" s="10" t="str">
        <f aca="false">IF(A102="","",IF(Results!$D$11=0,0,(G102+N(B102)-N(C102))/Results!$D$11))</f>
        <v/>
      </c>
      <c r="J102" s="10" t="str">
        <f aca="false">IF(A102="","",IF(Results!$D$11=0,0,(SUMIF('Current trees'!$C$2:$C$501,E102,'Current trees'!$F$2:$F$501)+SUMIF('Planting plan'!$E$2:$E$201,E102,'Planting plan'!$H$2:$H$201))/Results!$D$11))</f>
        <v/>
      </c>
      <c r="K102" s="10" t="str">
        <f aca="false">IF(OR(A102="",F102="not in list"),"",IF(Results!$D$11=0,0,(SUMIF('Current trees'!$D$2:$D$501,F102,'Current trees'!$F$2:$F$501)+SUMIF('Planting plan'!$F$2:$F$201,F102,'Planting plan'!$H$2:$H$201))/Results!$D$11))</f>
        <v/>
      </c>
      <c r="L102" s="9" t="str">
        <f aca="false">IF(AND(A102="",B102="",C102=""),"",IF(A102="","Species name missing: these trees are not counted",IF(A102&lt;&gt;TRIM(A102),"Extra spaces in the species name: remove them",IF(OR(AND(B102&lt;&gt;"",IFERROR(OR(NOT(ISNUMBER(B102)),B102&lt;0,B102&lt;&gt;INT(B102)),TRUE())),AND(C102&lt;&gt;"",IFERROR(OR(NOT(ISNUMBER(C102)),C102&lt;0,C102&lt;&gt;INT(C102)),TRUE()))),"Number of trees must be a whole number, 0 or more",IF(N(C102)&gt;N(G102)+N(B102),"More trees removed than exist: check",IF(F102="not in list","Genus not in 'Genus–family list': add it",IF(COUNTIF($A$2:$A$201,A102)&gt;1,"Species listed more than once: combine the rows",IF(N(B102)=0,IF(N(C102)&gt;0,"Removal only: shares updated",""),IF(D102="Major host","Major host of a regulated pest: reconsider",IF(I102&gt;Results!$C$5,"Species above its limit after planting",IF(J102&gt;Results!$C$6,"Genus above its limit after planting",IF(K102&gt;Results!$C$7,"Family above its limit after planting",IF(D102="Host","Host of a regulated pest: check which pest",IF(OR(I102&gt;Results!$D$5,J102&gt;Results!$D$6,K102&gt;Results!$D$7),"Within 10–20–30, above a Melbourne target",IF(OR(D102="",D102="Not checked"),"OK for diversity; pest–host class not checked yet","OK")))))))))))))))</f>
        <v/>
      </c>
    </row>
    <row r="103" customFormat="false" ht="15" hidden="false" customHeight="true" outlineLevel="0" collapsed="false">
      <c r="A103" s="7"/>
      <c r="B103" s="8"/>
      <c r="C103" s="8"/>
      <c r="D103" s="7"/>
      <c r="E103" s="9" t="str">
        <f aca="false">IF(A103="","",IFERROR(LEFT(TRIM(A103),FIND(" ",TRIM(A103))-1),TRIM(A103)))</f>
        <v/>
      </c>
      <c r="F103" s="9" t="str">
        <f aca="false">IF(A103="","",IFERROR(VLOOKUP(E103,'Genus–family list'!$A$2:$B$400,2,FALSE()),"not in list"))</f>
        <v/>
      </c>
      <c r="G103" s="11" t="str">
        <f aca="false">IF(A103="","",SUMIF('Current trees'!$A$2:$A$501,A103,'Current trees'!$B$2:$B$501))</f>
        <v/>
      </c>
      <c r="H103" s="11" t="str">
        <f aca="false">IF(A103="","",IF(COUNTIF('Current trees'!$A$2:$A$501,A103)&gt;0,0,N(B103)-N(C103)))</f>
        <v/>
      </c>
      <c r="I103" s="10" t="str">
        <f aca="false">IF(A103="","",IF(Results!$D$11=0,0,(G103+N(B103)-N(C103))/Results!$D$11))</f>
        <v/>
      </c>
      <c r="J103" s="10" t="str">
        <f aca="false">IF(A103="","",IF(Results!$D$11=0,0,(SUMIF('Current trees'!$C$2:$C$501,E103,'Current trees'!$F$2:$F$501)+SUMIF('Planting plan'!$E$2:$E$201,E103,'Planting plan'!$H$2:$H$201))/Results!$D$11))</f>
        <v/>
      </c>
      <c r="K103" s="10" t="str">
        <f aca="false">IF(OR(A103="",F103="not in list"),"",IF(Results!$D$11=0,0,(SUMIF('Current trees'!$D$2:$D$501,F103,'Current trees'!$F$2:$F$501)+SUMIF('Planting plan'!$F$2:$F$201,F103,'Planting plan'!$H$2:$H$201))/Results!$D$11))</f>
        <v/>
      </c>
      <c r="L103" s="9" t="str">
        <f aca="false">IF(AND(A103="",B103="",C103=""),"",IF(A103="","Species name missing: these trees are not counted",IF(A103&lt;&gt;TRIM(A103),"Extra spaces in the species name: remove them",IF(OR(AND(B103&lt;&gt;"",IFERROR(OR(NOT(ISNUMBER(B103)),B103&lt;0,B103&lt;&gt;INT(B103)),TRUE())),AND(C103&lt;&gt;"",IFERROR(OR(NOT(ISNUMBER(C103)),C103&lt;0,C103&lt;&gt;INT(C103)),TRUE()))),"Number of trees must be a whole number, 0 or more",IF(N(C103)&gt;N(G103)+N(B103),"More trees removed than exist: check",IF(F103="not in list","Genus not in 'Genus–family list': add it",IF(COUNTIF($A$2:$A$201,A103)&gt;1,"Species listed more than once: combine the rows",IF(N(B103)=0,IF(N(C103)&gt;0,"Removal only: shares updated",""),IF(D103="Major host","Major host of a regulated pest: reconsider",IF(I103&gt;Results!$C$5,"Species above its limit after planting",IF(J103&gt;Results!$C$6,"Genus above its limit after planting",IF(K103&gt;Results!$C$7,"Family above its limit after planting",IF(D103="Host","Host of a regulated pest: check which pest",IF(OR(I103&gt;Results!$D$5,J103&gt;Results!$D$6,K103&gt;Results!$D$7),"Within 10–20–30, above a Melbourne target",IF(OR(D103="",D103="Not checked"),"OK for diversity; pest–host class not checked yet","OK")))))))))))))))</f>
        <v/>
      </c>
    </row>
    <row r="104" customFormat="false" ht="15" hidden="false" customHeight="true" outlineLevel="0" collapsed="false">
      <c r="A104" s="7"/>
      <c r="B104" s="8"/>
      <c r="C104" s="8"/>
      <c r="D104" s="7"/>
      <c r="E104" s="9" t="str">
        <f aca="false">IF(A104="","",IFERROR(LEFT(TRIM(A104),FIND(" ",TRIM(A104))-1),TRIM(A104)))</f>
        <v/>
      </c>
      <c r="F104" s="9" t="str">
        <f aca="false">IF(A104="","",IFERROR(VLOOKUP(E104,'Genus–family list'!$A$2:$B$400,2,FALSE()),"not in list"))</f>
        <v/>
      </c>
      <c r="G104" s="11" t="str">
        <f aca="false">IF(A104="","",SUMIF('Current trees'!$A$2:$A$501,A104,'Current trees'!$B$2:$B$501))</f>
        <v/>
      </c>
      <c r="H104" s="11" t="str">
        <f aca="false">IF(A104="","",IF(COUNTIF('Current trees'!$A$2:$A$501,A104)&gt;0,0,N(B104)-N(C104)))</f>
        <v/>
      </c>
      <c r="I104" s="10" t="str">
        <f aca="false">IF(A104="","",IF(Results!$D$11=0,0,(G104+N(B104)-N(C104))/Results!$D$11))</f>
        <v/>
      </c>
      <c r="J104" s="10" t="str">
        <f aca="false">IF(A104="","",IF(Results!$D$11=0,0,(SUMIF('Current trees'!$C$2:$C$501,E104,'Current trees'!$F$2:$F$501)+SUMIF('Planting plan'!$E$2:$E$201,E104,'Planting plan'!$H$2:$H$201))/Results!$D$11))</f>
        <v/>
      </c>
      <c r="K104" s="10" t="str">
        <f aca="false">IF(OR(A104="",F104="not in list"),"",IF(Results!$D$11=0,0,(SUMIF('Current trees'!$D$2:$D$501,F104,'Current trees'!$F$2:$F$501)+SUMIF('Planting plan'!$F$2:$F$201,F104,'Planting plan'!$H$2:$H$201))/Results!$D$11))</f>
        <v/>
      </c>
      <c r="L104" s="9" t="str">
        <f aca="false">IF(AND(A104="",B104="",C104=""),"",IF(A104="","Species name missing: these trees are not counted",IF(A104&lt;&gt;TRIM(A104),"Extra spaces in the species name: remove them",IF(OR(AND(B104&lt;&gt;"",IFERROR(OR(NOT(ISNUMBER(B104)),B104&lt;0,B104&lt;&gt;INT(B104)),TRUE())),AND(C104&lt;&gt;"",IFERROR(OR(NOT(ISNUMBER(C104)),C104&lt;0,C104&lt;&gt;INT(C104)),TRUE()))),"Number of trees must be a whole number, 0 or more",IF(N(C104)&gt;N(G104)+N(B104),"More trees removed than exist: check",IF(F104="not in list","Genus not in 'Genus–family list': add it",IF(COUNTIF($A$2:$A$201,A104)&gt;1,"Species listed more than once: combine the rows",IF(N(B104)=0,IF(N(C104)&gt;0,"Removal only: shares updated",""),IF(D104="Major host","Major host of a regulated pest: reconsider",IF(I104&gt;Results!$C$5,"Species above its limit after planting",IF(J104&gt;Results!$C$6,"Genus above its limit after planting",IF(K104&gt;Results!$C$7,"Family above its limit after planting",IF(D104="Host","Host of a regulated pest: check which pest",IF(OR(I104&gt;Results!$D$5,J104&gt;Results!$D$6,K104&gt;Results!$D$7),"Within 10–20–30, above a Melbourne target",IF(OR(D104="",D104="Not checked"),"OK for diversity; pest–host class not checked yet","OK")))))))))))))))</f>
        <v/>
      </c>
    </row>
    <row r="105" customFormat="false" ht="15" hidden="false" customHeight="true" outlineLevel="0" collapsed="false">
      <c r="A105" s="7"/>
      <c r="B105" s="8"/>
      <c r="C105" s="8"/>
      <c r="D105" s="7"/>
      <c r="E105" s="9" t="str">
        <f aca="false">IF(A105="","",IFERROR(LEFT(TRIM(A105),FIND(" ",TRIM(A105))-1),TRIM(A105)))</f>
        <v/>
      </c>
      <c r="F105" s="9" t="str">
        <f aca="false">IF(A105="","",IFERROR(VLOOKUP(E105,'Genus–family list'!$A$2:$B$400,2,FALSE()),"not in list"))</f>
        <v/>
      </c>
      <c r="G105" s="11" t="str">
        <f aca="false">IF(A105="","",SUMIF('Current trees'!$A$2:$A$501,A105,'Current trees'!$B$2:$B$501))</f>
        <v/>
      </c>
      <c r="H105" s="11" t="str">
        <f aca="false">IF(A105="","",IF(COUNTIF('Current trees'!$A$2:$A$501,A105)&gt;0,0,N(B105)-N(C105)))</f>
        <v/>
      </c>
      <c r="I105" s="10" t="str">
        <f aca="false">IF(A105="","",IF(Results!$D$11=0,0,(G105+N(B105)-N(C105))/Results!$D$11))</f>
        <v/>
      </c>
      <c r="J105" s="10" t="str">
        <f aca="false">IF(A105="","",IF(Results!$D$11=0,0,(SUMIF('Current trees'!$C$2:$C$501,E105,'Current trees'!$F$2:$F$501)+SUMIF('Planting plan'!$E$2:$E$201,E105,'Planting plan'!$H$2:$H$201))/Results!$D$11))</f>
        <v/>
      </c>
      <c r="K105" s="10" t="str">
        <f aca="false">IF(OR(A105="",F105="not in list"),"",IF(Results!$D$11=0,0,(SUMIF('Current trees'!$D$2:$D$501,F105,'Current trees'!$F$2:$F$501)+SUMIF('Planting plan'!$F$2:$F$201,F105,'Planting plan'!$H$2:$H$201))/Results!$D$11))</f>
        <v/>
      </c>
      <c r="L105" s="9" t="str">
        <f aca="false">IF(AND(A105="",B105="",C105=""),"",IF(A105="","Species name missing: these trees are not counted",IF(A105&lt;&gt;TRIM(A105),"Extra spaces in the species name: remove them",IF(OR(AND(B105&lt;&gt;"",IFERROR(OR(NOT(ISNUMBER(B105)),B105&lt;0,B105&lt;&gt;INT(B105)),TRUE())),AND(C105&lt;&gt;"",IFERROR(OR(NOT(ISNUMBER(C105)),C105&lt;0,C105&lt;&gt;INT(C105)),TRUE()))),"Number of trees must be a whole number, 0 or more",IF(N(C105)&gt;N(G105)+N(B105),"More trees removed than exist: check",IF(F105="not in list","Genus not in 'Genus–family list': add it",IF(COUNTIF($A$2:$A$201,A105)&gt;1,"Species listed more than once: combine the rows",IF(N(B105)=0,IF(N(C105)&gt;0,"Removal only: shares updated",""),IF(D105="Major host","Major host of a regulated pest: reconsider",IF(I105&gt;Results!$C$5,"Species above its limit after planting",IF(J105&gt;Results!$C$6,"Genus above its limit after planting",IF(K105&gt;Results!$C$7,"Family above its limit after planting",IF(D105="Host","Host of a regulated pest: check which pest",IF(OR(I105&gt;Results!$D$5,J105&gt;Results!$D$6,K105&gt;Results!$D$7),"Within 10–20–30, above a Melbourne target",IF(OR(D105="",D105="Not checked"),"OK for diversity; pest–host class not checked yet","OK")))))))))))))))</f>
        <v/>
      </c>
    </row>
    <row r="106" customFormat="false" ht="15" hidden="false" customHeight="true" outlineLevel="0" collapsed="false">
      <c r="A106" s="7"/>
      <c r="B106" s="8"/>
      <c r="C106" s="8"/>
      <c r="D106" s="7"/>
      <c r="E106" s="9" t="str">
        <f aca="false">IF(A106="","",IFERROR(LEFT(TRIM(A106),FIND(" ",TRIM(A106))-1),TRIM(A106)))</f>
        <v/>
      </c>
      <c r="F106" s="9" t="str">
        <f aca="false">IF(A106="","",IFERROR(VLOOKUP(E106,'Genus–family list'!$A$2:$B$400,2,FALSE()),"not in list"))</f>
        <v/>
      </c>
      <c r="G106" s="11" t="str">
        <f aca="false">IF(A106="","",SUMIF('Current trees'!$A$2:$A$501,A106,'Current trees'!$B$2:$B$501))</f>
        <v/>
      </c>
      <c r="H106" s="11" t="str">
        <f aca="false">IF(A106="","",IF(COUNTIF('Current trees'!$A$2:$A$501,A106)&gt;0,0,N(B106)-N(C106)))</f>
        <v/>
      </c>
      <c r="I106" s="10" t="str">
        <f aca="false">IF(A106="","",IF(Results!$D$11=0,0,(G106+N(B106)-N(C106))/Results!$D$11))</f>
        <v/>
      </c>
      <c r="J106" s="10" t="str">
        <f aca="false">IF(A106="","",IF(Results!$D$11=0,0,(SUMIF('Current trees'!$C$2:$C$501,E106,'Current trees'!$F$2:$F$501)+SUMIF('Planting plan'!$E$2:$E$201,E106,'Planting plan'!$H$2:$H$201))/Results!$D$11))</f>
        <v/>
      </c>
      <c r="K106" s="10" t="str">
        <f aca="false">IF(OR(A106="",F106="not in list"),"",IF(Results!$D$11=0,0,(SUMIF('Current trees'!$D$2:$D$501,F106,'Current trees'!$F$2:$F$501)+SUMIF('Planting plan'!$F$2:$F$201,F106,'Planting plan'!$H$2:$H$201))/Results!$D$11))</f>
        <v/>
      </c>
      <c r="L106" s="9" t="str">
        <f aca="false">IF(AND(A106="",B106="",C106=""),"",IF(A106="","Species name missing: these trees are not counted",IF(A106&lt;&gt;TRIM(A106),"Extra spaces in the species name: remove them",IF(OR(AND(B106&lt;&gt;"",IFERROR(OR(NOT(ISNUMBER(B106)),B106&lt;0,B106&lt;&gt;INT(B106)),TRUE())),AND(C106&lt;&gt;"",IFERROR(OR(NOT(ISNUMBER(C106)),C106&lt;0,C106&lt;&gt;INT(C106)),TRUE()))),"Number of trees must be a whole number, 0 or more",IF(N(C106)&gt;N(G106)+N(B106),"More trees removed than exist: check",IF(F106="not in list","Genus not in 'Genus–family list': add it",IF(COUNTIF($A$2:$A$201,A106)&gt;1,"Species listed more than once: combine the rows",IF(N(B106)=0,IF(N(C106)&gt;0,"Removal only: shares updated",""),IF(D106="Major host","Major host of a regulated pest: reconsider",IF(I106&gt;Results!$C$5,"Species above its limit after planting",IF(J106&gt;Results!$C$6,"Genus above its limit after planting",IF(K106&gt;Results!$C$7,"Family above its limit after planting",IF(D106="Host","Host of a regulated pest: check which pest",IF(OR(I106&gt;Results!$D$5,J106&gt;Results!$D$6,K106&gt;Results!$D$7),"Within 10–20–30, above a Melbourne target",IF(OR(D106="",D106="Not checked"),"OK for diversity; pest–host class not checked yet","OK")))))))))))))))</f>
        <v/>
      </c>
    </row>
    <row r="107" customFormat="false" ht="15" hidden="false" customHeight="true" outlineLevel="0" collapsed="false">
      <c r="A107" s="7"/>
      <c r="B107" s="8"/>
      <c r="C107" s="8"/>
      <c r="D107" s="7"/>
      <c r="E107" s="9" t="str">
        <f aca="false">IF(A107="","",IFERROR(LEFT(TRIM(A107),FIND(" ",TRIM(A107))-1),TRIM(A107)))</f>
        <v/>
      </c>
      <c r="F107" s="9" t="str">
        <f aca="false">IF(A107="","",IFERROR(VLOOKUP(E107,'Genus–family list'!$A$2:$B$400,2,FALSE()),"not in list"))</f>
        <v/>
      </c>
      <c r="G107" s="11" t="str">
        <f aca="false">IF(A107="","",SUMIF('Current trees'!$A$2:$A$501,A107,'Current trees'!$B$2:$B$501))</f>
        <v/>
      </c>
      <c r="H107" s="11" t="str">
        <f aca="false">IF(A107="","",IF(COUNTIF('Current trees'!$A$2:$A$501,A107)&gt;0,0,N(B107)-N(C107)))</f>
        <v/>
      </c>
      <c r="I107" s="10" t="str">
        <f aca="false">IF(A107="","",IF(Results!$D$11=0,0,(G107+N(B107)-N(C107))/Results!$D$11))</f>
        <v/>
      </c>
      <c r="J107" s="10" t="str">
        <f aca="false">IF(A107="","",IF(Results!$D$11=0,0,(SUMIF('Current trees'!$C$2:$C$501,E107,'Current trees'!$F$2:$F$501)+SUMIF('Planting plan'!$E$2:$E$201,E107,'Planting plan'!$H$2:$H$201))/Results!$D$11))</f>
        <v/>
      </c>
      <c r="K107" s="10" t="str">
        <f aca="false">IF(OR(A107="",F107="not in list"),"",IF(Results!$D$11=0,0,(SUMIF('Current trees'!$D$2:$D$501,F107,'Current trees'!$F$2:$F$501)+SUMIF('Planting plan'!$F$2:$F$201,F107,'Planting plan'!$H$2:$H$201))/Results!$D$11))</f>
        <v/>
      </c>
      <c r="L107" s="9" t="str">
        <f aca="false">IF(AND(A107="",B107="",C107=""),"",IF(A107="","Species name missing: these trees are not counted",IF(A107&lt;&gt;TRIM(A107),"Extra spaces in the species name: remove them",IF(OR(AND(B107&lt;&gt;"",IFERROR(OR(NOT(ISNUMBER(B107)),B107&lt;0,B107&lt;&gt;INT(B107)),TRUE())),AND(C107&lt;&gt;"",IFERROR(OR(NOT(ISNUMBER(C107)),C107&lt;0,C107&lt;&gt;INT(C107)),TRUE()))),"Number of trees must be a whole number, 0 or more",IF(N(C107)&gt;N(G107)+N(B107),"More trees removed than exist: check",IF(F107="not in list","Genus not in 'Genus–family list': add it",IF(COUNTIF($A$2:$A$201,A107)&gt;1,"Species listed more than once: combine the rows",IF(N(B107)=0,IF(N(C107)&gt;0,"Removal only: shares updated",""),IF(D107="Major host","Major host of a regulated pest: reconsider",IF(I107&gt;Results!$C$5,"Species above its limit after planting",IF(J107&gt;Results!$C$6,"Genus above its limit after planting",IF(K107&gt;Results!$C$7,"Family above its limit after planting",IF(D107="Host","Host of a regulated pest: check which pest",IF(OR(I107&gt;Results!$D$5,J107&gt;Results!$D$6,K107&gt;Results!$D$7),"Within 10–20–30, above a Melbourne target",IF(OR(D107="",D107="Not checked"),"OK for diversity; pest–host class not checked yet","OK")))))))))))))))</f>
        <v/>
      </c>
    </row>
    <row r="108" customFormat="false" ht="15" hidden="false" customHeight="true" outlineLevel="0" collapsed="false">
      <c r="A108" s="7"/>
      <c r="B108" s="8"/>
      <c r="C108" s="8"/>
      <c r="D108" s="7"/>
      <c r="E108" s="9" t="str">
        <f aca="false">IF(A108="","",IFERROR(LEFT(TRIM(A108),FIND(" ",TRIM(A108))-1),TRIM(A108)))</f>
        <v/>
      </c>
      <c r="F108" s="9" t="str">
        <f aca="false">IF(A108="","",IFERROR(VLOOKUP(E108,'Genus–family list'!$A$2:$B$400,2,FALSE()),"not in list"))</f>
        <v/>
      </c>
      <c r="G108" s="11" t="str">
        <f aca="false">IF(A108="","",SUMIF('Current trees'!$A$2:$A$501,A108,'Current trees'!$B$2:$B$501))</f>
        <v/>
      </c>
      <c r="H108" s="11" t="str">
        <f aca="false">IF(A108="","",IF(COUNTIF('Current trees'!$A$2:$A$501,A108)&gt;0,0,N(B108)-N(C108)))</f>
        <v/>
      </c>
      <c r="I108" s="10" t="str">
        <f aca="false">IF(A108="","",IF(Results!$D$11=0,0,(G108+N(B108)-N(C108))/Results!$D$11))</f>
        <v/>
      </c>
      <c r="J108" s="10" t="str">
        <f aca="false">IF(A108="","",IF(Results!$D$11=0,0,(SUMIF('Current trees'!$C$2:$C$501,E108,'Current trees'!$F$2:$F$501)+SUMIF('Planting plan'!$E$2:$E$201,E108,'Planting plan'!$H$2:$H$201))/Results!$D$11))</f>
        <v/>
      </c>
      <c r="K108" s="10" t="str">
        <f aca="false">IF(OR(A108="",F108="not in list"),"",IF(Results!$D$11=0,0,(SUMIF('Current trees'!$D$2:$D$501,F108,'Current trees'!$F$2:$F$501)+SUMIF('Planting plan'!$F$2:$F$201,F108,'Planting plan'!$H$2:$H$201))/Results!$D$11))</f>
        <v/>
      </c>
      <c r="L108" s="9" t="str">
        <f aca="false">IF(AND(A108="",B108="",C108=""),"",IF(A108="","Species name missing: these trees are not counted",IF(A108&lt;&gt;TRIM(A108),"Extra spaces in the species name: remove them",IF(OR(AND(B108&lt;&gt;"",IFERROR(OR(NOT(ISNUMBER(B108)),B108&lt;0,B108&lt;&gt;INT(B108)),TRUE())),AND(C108&lt;&gt;"",IFERROR(OR(NOT(ISNUMBER(C108)),C108&lt;0,C108&lt;&gt;INT(C108)),TRUE()))),"Number of trees must be a whole number, 0 or more",IF(N(C108)&gt;N(G108)+N(B108),"More trees removed than exist: check",IF(F108="not in list","Genus not in 'Genus–family list': add it",IF(COUNTIF($A$2:$A$201,A108)&gt;1,"Species listed more than once: combine the rows",IF(N(B108)=0,IF(N(C108)&gt;0,"Removal only: shares updated",""),IF(D108="Major host","Major host of a regulated pest: reconsider",IF(I108&gt;Results!$C$5,"Species above its limit after planting",IF(J108&gt;Results!$C$6,"Genus above its limit after planting",IF(K108&gt;Results!$C$7,"Family above its limit after planting",IF(D108="Host","Host of a regulated pest: check which pest",IF(OR(I108&gt;Results!$D$5,J108&gt;Results!$D$6,K108&gt;Results!$D$7),"Within 10–20–30, above a Melbourne target",IF(OR(D108="",D108="Not checked"),"OK for diversity; pest–host class not checked yet","OK")))))))))))))))</f>
        <v/>
      </c>
    </row>
    <row r="109" customFormat="false" ht="15" hidden="false" customHeight="true" outlineLevel="0" collapsed="false">
      <c r="A109" s="7"/>
      <c r="B109" s="8"/>
      <c r="C109" s="8"/>
      <c r="D109" s="7"/>
      <c r="E109" s="9" t="str">
        <f aca="false">IF(A109="","",IFERROR(LEFT(TRIM(A109),FIND(" ",TRIM(A109))-1),TRIM(A109)))</f>
        <v/>
      </c>
      <c r="F109" s="9" t="str">
        <f aca="false">IF(A109="","",IFERROR(VLOOKUP(E109,'Genus–family list'!$A$2:$B$400,2,FALSE()),"not in list"))</f>
        <v/>
      </c>
      <c r="G109" s="11" t="str">
        <f aca="false">IF(A109="","",SUMIF('Current trees'!$A$2:$A$501,A109,'Current trees'!$B$2:$B$501))</f>
        <v/>
      </c>
      <c r="H109" s="11" t="str">
        <f aca="false">IF(A109="","",IF(COUNTIF('Current trees'!$A$2:$A$501,A109)&gt;0,0,N(B109)-N(C109)))</f>
        <v/>
      </c>
      <c r="I109" s="10" t="str">
        <f aca="false">IF(A109="","",IF(Results!$D$11=0,0,(G109+N(B109)-N(C109))/Results!$D$11))</f>
        <v/>
      </c>
      <c r="J109" s="10" t="str">
        <f aca="false">IF(A109="","",IF(Results!$D$11=0,0,(SUMIF('Current trees'!$C$2:$C$501,E109,'Current trees'!$F$2:$F$501)+SUMIF('Planting plan'!$E$2:$E$201,E109,'Planting plan'!$H$2:$H$201))/Results!$D$11))</f>
        <v/>
      </c>
      <c r="K109" s="10" t="str">
        <f aca="false">IF(OR(A109="",F109="not in list"),"",IF(Results!$D$11=0,0,(SUMIF('Current trees'!$D$2:$D$501,F109,'Current trees'!$F$2:$F$501)+SUMIF('Planting plan'!$F$2:$F$201,F109,'Planting plan'!$H$2:$H$201))/Results!$D$11))</f>
        <v/>
      </c>
      <c r="L109" s="9" t="str">
        <f aca="false">IF(AND(A109="",B109="",C109=""),"",IF(A109="","Species name missing: these trees are not counted",IF(A109&lt;&gt;TRIM(A109),"Extra spaces in the species name: remove them",IF(OR(AND(B109&lt;&gt;"",IFERROR(OR(NOT(ISNUMBER(B109)),B109&lt;0,B109&lt;&gt;INT(B109)),TRUE())),AND(C109&lt;&gt;"",IFERROR(OR(NOT(ISNUMBER(C109)),C109&lt;0,C109&lt;&gt;INT(C109)),TRUE()))),"Number of trees must be a whole number, 0 or more",IF(N(C109)&gt;N(G109)+N(B109),"More trees removed than exist: check",IF(F109="not in list","Genus not in 'Genus–family list': add it",IF(COUNTIF($A$2:$A$201,A109)&gt;1,"Species listed more than once: combine the rows",IF(N(B109)=0,IF(N(C109)&gt;0,"Removal only: shares updated",""),IF(D109="Major host","Major host of a regulated pest: reconsider",IF(I109&gt;Results!$C$5,"Species above its limit after planting",IF(J109&gt;Results!$C$6,"Genus above its limit after planting",IF(K109&gt;Results!$C$7,"Family above its limit after planting",IF(D109="Host","Host of a regulated pest: check which pest",IF(OR(I109&gt;Results!$D$5,J109&gt;Results!$D$6,K109&gt;Results!$D$7),"Within 10–20–30, above a Melbourne target",IF(OR(D109="",D109="Not checked"),"OK for diversity; pest–host class not checked yet","OK")))))))))))))))</f>
        <v/>
      </c>
    </row>
    <row r="110" customFormat="false" ht="15" hidden="false" customHeight="true" outlineLevel="0" collapsed="false">
      <c r="A110" s="7"/>
      <c r="B110" s="8"/>
      <c r="C110" s="8"/>
      <c r="D110" s="7"/>
      <c r="E110" s="9" t="str">
        <f aca="false">IF(A110="","",IFERROR(LEFT(TRIM(A110),FIND(" ",TRIM(A110))-1),TRIM(A110)))</f>
        <v/>
      </c>
      <c r="F110" s="9" t="str">
        <f aca="false">IF(A110="","",IFERROR(VLOOKUP(E110,'Genus–family list'!$A$2:$B$400,2,FALSE()),"not in list"))</f>
        <v/>
      </c>
      <c r="G110" s="11" t="str">
        <f aca="false">IF(A110="","",SUMIF('Current trees'!$A$2:$A$501,A110,'Current trees'!$B$2:$B$501))</f>
        <v/>
      </c>
      <c r="H110" s="11" t="str">
        <f aca="false">IF(A110="","",IF(COUNTIF('Current trees'!$A$2:$A$501,A110)&gt;0,0,N(B110)-N(C110)))</f>
        <v/>
      </c>
      <c r="I110" s="10" t="str">
        <f aca="false">IF(A110="","",IF(Results!$D$11=0,0,(G110+N(B110)-N(C110))/Results!$D$11))</f>
        <v/>
      </c>
      <c r="J110" s="10" t="str">
        <f aca="false">IF(A110="","",IF(Results!$D$11=0,0,(SUMIF('Current trees'!$C$2:$C$501,E110,'Current trees'!$F$2:$F$501)+SUMIF('Planting plan'!$E$2:$E$201,E110,'Planting plan'!$H$2:$H$201))/Results!$D$11))</f>
        <v/>
      </c>
      <c r="K110" s="10" t="str">
        <f aca="false">IF(OR(A110="",F110="not in list"),"",IF(Results!$D$11=0,0,(SUMIF('Current trees'!$D$2:$D$501,F110,'Current trees'!$F$2:$F$501)+SUMIF('Planting plan'!$F$2:$F$201,F110,'Planting plan'!$H$2:$H$201))/Results!$D$11))</f>
        <v/>
      </c>
      <c r="L110" s="9" t="str">
        <f aca="false">IF(AND(A110="",B110="",C110=""),"",IF(A110="","Species name missing: these trees are not counted",IF(A110&lt;&gt;TRIM(A110),"Extra spaces in the species name: remove them",IF(OR(AND(B110&lt;&gt;"",IFERROR(OR(NOT(ISNUMBER(B110)),B110&lt;0,B110&lt;&gt;INT(B110)),TRUE())),AND(C110&lt;&gt;"",IFERROR(OR(NOT(ISNUMBER(C110)),C110&lt;0,C110&lt;&gt;INT(C110)),TRUE()))),"Number of trees must be a whole number, 0 or more",IF(N(C110)&gt;N(G110)+N(B110),"More trees removed than exist: check",IF(F110="not in list","Genus not in 'Genus–family list': add it",IF(COUNTIF($A$2:$A$201,A110)&gt;1,"Species listed more than once: combine the rows",IF(N(B110)=0,IF(N(C110)&gt;0,"Removal only: shares updated",""),IF(D110="Major host","Major host of a regulated pest: reconsider",IF(I110&gt;Results!$C$5,"Species above its limit after planting",IF(J110&gt;Results!$C$6,"Genus above its limit after planting",IF(K110&gt;Results!$C$7,"Family above its limit after planting",IF(D110="Host","Host of a regulated pest: check which pest",IF(OR(I110&gt;Results!$D$5,J110&gt;Results!$D$6,K110&gt;Results!$D$7),"Within 10–20–30, above a Melbourne target",IF(OR(D110="",D110="Not checked"),"OK for diversity; pest–host class not checked yet","OK")))))))))))))))</f>
        <v/>
      </c>
    </row>
    <row r="111" customFormat="false" ht="15" hidden="false" customHeight="true" outlineLevel="0" collapsed="false">
      <c r="A111" s="7"/>
      <c r="B111" s="8"/>
      <c r="C111" s="8"/>
      <c r="D111" s="7"/>
      <c r="E111" s="9" t="str">
        <f aca="false">IF(A111="","",IFERROR(LEFT(TRIM(A111),FIND(" ",TRIM(A111))-1),TRIM(A111)))</f>
        <v/>
      </c>
      <c r="F111" s="9" t="str">
        <f aca="false">IF(A111="","",IFERROR(VLOOKUP(E111,'Genus–family list'!$A$2:$B$400,2,FALSE()),"not in list"))</f>
        <v/>
      </c>
      <c r="G111" s="11" t="str">
        <f aca="false">IF(A111="","",SUMIF('Current trees'!$A$2:$A$501,A111,'Current trees'!$B$2:$B$501))</f>
        <v/>
      </c>
      <c r="H111" s="11" t="str">
        <f aca="false">IF(A111="","",IF(COUNTIF('Current trees'!$A$2:$A$501,A111)&gt;0,0,N(B111)-N(C111)))</f>
        <v/>
      </c>
      <c r="I111" s="10" t="str">
        <f aca="false">IF(A111="","",IF(Results!$D$11=0,0,(G111+N(B111)-N(C111))/Results!$D$11))</f>
        <v/>
      </c>
      <c r="J111" s="10" t="str">
        <f aca="false">IF(A111="","",IF(Results!$D$11=0,0,(SUMIF('Current trees'!$C$2:$C$501,E111,'Current trees'!$F$2:$F$501)+SUMIF('Planting plan'!$E$2:$E$201,E111,'Planting plan'!$H$2:$H$201))/Results!$D$11))</f>
        <v/>
      </c>
      <c r="K111" s="10" t="str">
        <f aca="false">IF(OR(A111="",F111="not in list"),"",IF(Results!$D$11=0,0,(SUMIF('Current trees'!$D$2:$D$501,F111,'Current trees'!$F$2:$F$501)+SUMIF('Planting plan'!$F$2:$F$201,F111,'Planting plan'!$H$2:$H$201))/Results!$D$11))</f>
        <v/>
      </c>
      <c r="L111" s="9" t="str">
        <f aca="false">IF(AND(A111="",B111="",C111=""),"",IF(A111="","Species name missing: these trees are not counted",IF(A111&lt;&gt;TRIM(A111),"Extra spaces in the species name: remove them",IF(OR(AND(B111&lt;&gt;"",IFERROR(OR(NOT(ISNUMBER(B111)),B111&lt;0,B111&lt;&gt;INT(B111)),TRUE())),AND(C111&lt;&gt;"",IFERROR(OR(NOT(ISNUMBER(C111)),C111&lt;0,C111&lt;&gt;INT(C111)),TRUE()))),"Number of trees must be a whole number, 0 or more",IF(N(C111)&gt;N(G111)+N(B111),"More trees removed than exist: check",IF(F111="not in list","Genus not in 'Genus–family list': add it",IF(COUNTIF($A$2:$A$201,A111)&gt;1,"Species listed more than once: combine the rows",IF(N(B111)=0,IF(N(C111)&gt;0,"Removal only: shares updated",""),IF(D111="Major host","Major host of a regulated pest: reconsider",IF(I111&gt;Results!$C$5,"Species above its limit after planting",IF(J111&gt;Results!$C$6,"Genus above its limit after planting",IF(K111&gt;Results!$C$7,"Family above its limit after planting",IF(D111="Host","Host of a regulated pest: check which pest",IF(OR(I111&gt;Results!$D$5,J111&gt;Results!$D$6,K111&gt;Results!$D$7),"Within 10–20–30, above a Melbourne target",IF(OR(D111="",D111="Not checked"),"OK for diversity; pest–host class not checked yet","OK")))))))))))))))</f>
        <v/>
      </c>
    </row>
    <row r="112" customFormat="false" ht="15" hidden="false" customHeight="true" outlineLevel="0" collapsed="false">
      <c r="A112" s="7"/>
      <c r="B112" s="8"/>
      <c r="C112" s="8"/>
      <c r="D112" s="7"/>
      <c r="E112" s="9" t="str">
        <f aca="false">IF(A112="","",IFERROR(LEFT(TRIM(A112),FIND(" ",TRIM(A112))-1),TRIM(A112)))</f>
        <v/>
      </c>
      <c r="F112" s="9" t="str">
        <f aca="false">IF(A112="","",IFERROR(VLOOKUP(E112,'Genus–family list'!$A$2:$B$400,2,FALSE()),"not in list"))</f>
        <v/>
      </c>
      <c r="G112" s="11" t="str">
        <f aca="false">IF(A112="","",SUMIF('Current trees'!$A$2:$A$501,A112,'Current trees'!$B$2:$B$501))</f>
        <v/>
      </c>
      <c r="H112" s="11" t="str">
        <f aca="false">IF(A112="","",IF(COUNTIF('Current trees'!$A$2:$A$501,A112)&gt;0,0,N(B112)-N(C112)))</f>
        <v/>
      </c>
      <c r="I112" s="10" t="str">
        <f aca="false">IF(A112="","",IF(Results!$D$11=0,0,(G112+N(B112)-N(C112))/Results!$D$11))</f>
        <v/>
      </c>
      <c r="J112" s="10" t="str">
        <f aca="false">IF(A112="","",IF(Results!$D$11=0,0,(SUMIF('Current trees'!$C$2:$C$501,E112,'Current trees'!$F$2:$F$501)+SUMIF('Planting plan'!$E$2:$E$201,E112,'Planting plan'!$H$2:$H$201))/Results!$D$11))</f>
        <v/>
      </c>
      <c r="K112" s="10" t="str">
        <f aca="false">IF(OR(A112="",F112="not in list"),"",IF(Results!$D$11=0,0,(SUMIF('Current trees'!$D$2:$D$501,F112,'Current trees'!$F$2:$F$501)+SUMIF('Planting plan'!$F$2:$F$201,F112,'Planting plan'!$H$2:$H$201))/Results!$D$11))</f>
        <v/>
      </c>
      <c r="L112" s="9" t="str">
        <f aca="false">IF(AND(A112="",B112="",C112=""),"",IF(A112="","Species name missing: these trees are not counted",IF(A112&lt;&gt;TRIM(A112),"Extra spaces in the species name: remove them",IF(OR(AND(B112&lt;&gt;"",IFERROR(OR(NOT(ISNUMBER(B112)),B112&lt;0,B112&lt;&gt;INT(B112)),TRUE())),AND(C112&lt;&gt;"",IFERROR(OR(NOT(ISNUMBER(C112)),C112&lt;0,C112&lt;&gt;INT(C112)),TRUE()))),"Number of trees must be a whole number, 0 or more",IF(N(C112)&gt;N(G112)+N(B112),"More trees removed than exist: check",IF(F112="not in list","Genus not in 'Genus–family list': add it",IF(COUNTIF($A$2:$A$201,A112)&gt;1,"Species listed more than once: combine the rows",IF(N(B112)=0,IF(N(C112)&gt;0,"Removal only: shares updated",""),IF(D112="Major host","Major host of a regulated pest: reconsider",IF(I112&gt;Results!$C$5,"Species above its limit after planting",IF(J112&gt;Results!$C$6,"Genus above its limit after planting",IF(K112&gt;Results!$C$7,"Family above its limit after planting",IF(D112="Host","Host of a regulated pest: check which pest",IF(OR(I112&gt;Results!$D$5,J112&gt;Results!$D$6,K112&gt;Results!$D$7),"Within 10–20–30, above a Melbourne target",IF(OR(D112="",D112="Not checked"),"OK for diversity; pest–host class not checked yet","OK")))))))))))))))</f>
        <v/>
      </c>
    </row>
    <row r="113" customFormat="false" ht="15" hidden="false" customHeight="true" outlineLevel="0" collapsed="false">
      <c r="A113" s="7"/>
      <c r="B113" s="8"/>
      <c r="C113" s="8"/>
      <c r="D113" s="7"/>
      <c r="E113" s="9" t="str">
        <f aca="false">IF(A113="","",IFERROR(LEFT(TRIM(A113),FIND(" ",TRIM(A113))-1),TRIM(A113)))</f>
        <v/>
      </c>
      <c r="F113" s="9" t="str">
        <f aca="false">IF(A113="","",IFERROR(VLOOKUP(E113,'Genus–family list'!$A$2:$B$400,2,FALSE()),"not in list"))</f>
        <v/>
      </c>
      <c r="G113" s="11" t="str">
        <f aca="false">IF(A113="","",SUMIF('Current trees'!$A$2:$A$501,A113,'Current trees'!$B$2:$B$501))</f>
        <v/>
      </c>
      <c r="H113" s="11" t="str">
        <f aca="false">IF(A113="","",IF(COUNTIF('Current trees'!$A$2:$A$501,A113)&gt;0,0,N(B113)-N(C113)))</f>
        <v/>
      </c>
      <c r="I113" s="10" t="str">
        <f aca="false">IF(A113="","",IF(Results!$D$11=0,0,(G113+N(B113)-N(C113))/Results!$D$11))</f>
        <v/>
      </c>
      <c r="J113" s="10" t="str">
        <f aca="false">IF(A113="","",IF(Results!$D$11=0,0,(SUMIF('Current trees'!$C$2:$C$501,E113,'Current trees'!$F$2:$F$501)+SUMIF('Planting plan'!$E$2:$E$201,E113,'Planting plan'!$H$2:$H$201))/Results!$D$11))</f>
        <v/>
      </c>
      <c r="K113" s="10" t="str">
        <f aca="false">IF(OR(A113="",F113="not in list"),"",IF(Results!$D$11=0,0,(SUMIF('Current trees'!$D$2:$D$501,F113,'Current trees'!$F$2:$F$501)+SUMIF('Planting plan'!$F$2:$F$201,F113,'Planting plan'!$H$2:$H$201))/Results!$D$11))</f>
        <v/>
      </c>
      <c r="L113" s="9" t="str">
        <f aca="false">IF(AND(A113="",B113="",C113=""),"",IF(A113="","Species name missing: these trees are not counted",IF(A113&lt;&gt;TRIM(A113),"Extra spaces in the species name: remove them",IF(OR(AND(B113&lt;&gt;"",IFERROR(OR(NOT(ISNUMBER(B113)),B113&lt;0,B113&lt;&gt;INT(B113)),TRUE())),AND(C113&lt;&gt;"",IFERROR(OR(NOT(ISNUMBER(C113)),C113&lt;0,C113&lt;&gt;INT(C113)),TRUE()))),"Number of trees must be a whole number, 0 or more",IF(N(C113)&gt;N(G113)+N(B113),"More trees removed than exist: check",IF(F113="not in list","Genus not in 'Genus–family list': add it",IF(COUNTIF($A$2:$A$201,A113)&gt;1,"Species listed more than once: combine the rows",IF(N(B113)=0,IF(N(C113)&gt;0,"Removal only: shares updated",""),IF(D113="Major host","Major host of a regulated pest: reconsider",IF(I113&gt;Results!$C$5,"Species above its limit after planting",IF(J113&gt;Results!$C$6,"Genus above its limit after planting",IF(K113&gt;Results!$C$7,"Family above its limit after planting",IF(D113="Host","Host of a regulated pest: check which pest",IF(OR(I113&gt;Results!$D$5,J113&gt;Results!$D$6,K113&gt;Results!$D$7),"Within 10–20–30, above a Melbourne target",IF(OR(D113="",D113="Not checked"),"OK for diversity; pest–host class not checked yet","OK")))))))))))))))</f>
        <v/>
      </c>
    </row>
    <row r="114" customFormat="false" ht="15" hidden="false" customHeight="true" outlineLevel="0" collapsed="false">
      <c r="A114" s="7"/>
      <c r="B114" s="8"/>
      <c r="C114" s="8"/>
      <c r="D114" s="7"/>
      <c r="E114" s="9" t="str">
        <f aca="false">IF(A114="","",IFERROR(LEFT(TRIM(A114),FIND(" ",TRIM(A114))-1),TRIM(A114)))</f>
        <v/>
      </c>
      <c r="F114" s="9" t="str">
        <f aca="false">IF(A114="","",IFERROR(VLOOKUP(E114,'Genus–family list'!$A$2:$B$400,2,FALSE()),"not in list"))</f>
        <v/>
      </c>
      <c r="G114" s="11" t="str">
        <f aca="false">IF(A114="","",SUMIF('Current trees'!$A$2:$A$501,A114,'Current trees'!$B$2:$B$501))</f>
        <v/>
      </c>
      <c r="H114" s="11" t="str">
        <f aca="false">IF(A114="","",IF(COUNTIF('Current trees'!$A$2:$A$501,A114)&gt;0,0,N(B114)-N(C114)))</f>
        <v/>
      </c>
      <c r="I114" s="10" t="str">
        <f aca="false">IF(A114="","",IF(Results!$D$11=0,0,(G114+N(B114)-N(C114))/Results!$D$11))</f>
        <v/>
      </c>
      <c r="J114" s="10" t="str">
        <f aca="false">IF(A114="","",IF(Results!$D$11=0,0,(SUMIF('Current trees'!$C$2:$C$501,E114,'Current trees'!$F$2:$F$501)+SUMIF('Planting plan'!$E$2:$E$201,E114,'Planting plan'!$H$2:$H$201))/Results!$D$11))</f>
        <v/>
      </c>
      <c r="K114" s="10" t="str">
        <f aca="false">IF(OR(A114="",F114="not in list"),"",IF(Results!$D$11=0,0,(SUMIF('Current trees'!$D$2:$D$501,F114,'Current trees'!$F$2:$F$501)+SUMIF('Planting plan'!$F$2:$F$201,F114,'Planting plan'!$H$2:$H$201))/Results!$D$11))</f>
        <v/>
      </c>
      <c r="L114" s="9" t="str">
        <f aca="false">IF(AND(A114="",B114="",C114=""),"",IF(A114="","Species name missing: these trees are not counted",IF(A114&lt;&gt;TRIM(A114),"Extra spaces in the species name: remove them",IF(OR(AND(B114&lt;&gt;"",IFERROR(OR(NOT(ISNUMBER(B114)),B114&lt;0,B114&lt;&gt;INT(B114)),TRUE())),AND(C114&lt;&gt;"",IFERROR(OR(NOT(ISNUMBER(C114)),C114&lt;0,C114&lt;&gt;INT(C114)),TRUE()))),"Number of trees must be a whole number, 0 or more",IF(N(C114)&gt;N(G114)+N(B114),"More trees removed than exist: check",IF(F114="not in list","Genus not in 'Genus–family list': add it",IF(COUNTIF($A$2:$A$201,A114)&gt;1,"Species listed more than once: combine the rows",IF(N(B114)=0,IF(N(C114)&gt;0,"Removal only: shares updated",""),IF(D114="Major host","Major host of a regulated pest: reconsider",IF(I114&gt;Results!$C$5,"Species above its limit after planting",IF(J114&gt;Results!$C$6,"Genus above its limit after planting",IF(K114&gt;Results!$C$7,"Family above its limit after planting",IF(D114="Host","Host of a regulated pest: check which pest",IF(OR(I114&gt;Results!$D$5,J114&gt;Results!$D$6,K114&gt;Results!$D$7),"Within 10–20–30, above a Melbourne target",IF(OR(D114="",D114="Not checked"),"OK for diversity; pest–host class not checked yet","OK")))))))))))))))</f>
        <v/>
      </c>
    </row>
    <row r="115" customFormat="false" ht="15" hidden="false" customHeight="true" outlineLevel="0" collapsed="false">
      <c r="A115" s="7"/>
      <c r="B115" s="8"/>
      <c r="C115" s="8"/>
      <c r="D115" s="7"/>
      <c r="E115" s="9" t="str">
        <f aca="false">IF(A115="","",IFERROR(LEFT(TRIM(A115),FIND(" ",TRIM(A115))-1),TRIM(A115)))</f>
        <v/>
      </c>
      <c r="F115" s="9" t="str">
        <f aca="false">IF(A115="","",IFERROR(VLOOKUP(E115,'Genus–family list'!$A$2:$B$400,2,FALSE()),"not in list"))</f>
        <v/>
      </c>
      <c r="G115" s="11" t="str">
        <f aca="false">IF(A115="","",SUMIF('Current trees'!$A$2:$A$501,A115,'Current trees'!$B$2:$B$501))</f>
        <v/>
      </c>
      <c r="H115" s="11" t="str">
        <f aca="false">IF(A115="","",IF(COUNTIF('Current trees'!$A$2:$A$501,A115)&gt;0,0,N(B115)-N(C115)))</f>
        <v/>
      </c>
      <c r="I115" s="10" t="str">
        <f aca="false">IF(A115="","",IF(Results!$D$11=0,0,(G115+N(B115)-N(C115))/Results!$D$11))</f>
        <v/>
      </c>
      <c r="J115" s="10" t="str">
        <f aca="false">IF(A115="","",IF(Results!$D$11=0,0,(SUMIF('Current trees'!$C$2:$C$501,E115,'Current trees'!$F$2:$F$501)+SUMIF('Planting plan'!$E$2:$E$201,E115,'Planting plan'!$H$2:$H$201))/Results!$D$11))</f>
        <v/>
      </c>
      <c r="K115" s="10" t="str">
        <f aca="false">IF(OR(A115="",F115="not in list"),"",IF(Results!$D$11=0,0,(SUMIF('Current trees'!$D$2:$D$501,F115,'Current trees'!$F$2:$F$501)+SUMIF('Planting plan'!$F$2:$F$201,F115,'Planting plan'!$H$2:$H$201))/Results!$D$11))</f>
        <v/>
      </c>
      <c r="L115" s="9" t="str">
        <f aca="false">IF(AND(A115="",B115="",C115=""),"",IF(A115="","Species name missing: these trees are not counted",IF(A115&lt;&gt;TRIM(A115),"Extra spaces in the species name: remove them",IF(OR(AND(B115&lt;&gt;"",IFERROR(OR(NOT(ISNUMBER(B115)),B115&lt;0,B115&lt;&gt;INT(B115)),TRUE())),AND(C115&lt;&gt;"",IFERROR(OR(NOT(ISNUMBER(C115)),C115&lt;0,C115&lt;&gt;INT(C115)),TRUE()))),"Number of trees must be a whole number, 0 or more",IF(N(C115)&gt;N(G115)+N(B115),"More trees removed than exist: check",IF(F115="not in list","Genus not in 'Genus–family list': add it",IF(COUNTIF($A$2:$A$201,A115)&gt;1,"Species listed more than once: combine the rows",IF(N(B115)=0,IF(N(C115)&gt;0,"Removal only: shares updated",""),IF(D115="Major host","Major host of a regulated pest: reconsider",IF(I115&gt;Results!$C$5,"Species above its limit after planting",IF(J115&gt;Results!$C$6,"Genus above its limit after planting",IF(K115&gt;Results!$C$7,"Family above its limit after planting",IF(D115="Host","Host of a regulated pest: check which pest",IF(OR(I115&gt;Results!$D$5,J115&gt;Results!$D$6,K115&gt;Results!$D$7),"Within 10–20–30, above a Melbourne target",IF(OR(D115="",D115="Not checked"),"OK for diversity; pest–host class not checked yet","OK")))))))))))))))</f>
        <v/>
      </c>
    </row>
    <row r="116" customFormat="false" ht="15" hidden="false" customHeight="true" outlineLevel="0" collapsed="false">
      <c r="A116" s="7"/>
      <c r="B116" s="8"/>
      <c r="C116" s="8"/>
      <c r="D116" s="7"/>
      <c r="E116" s="9" t="str">
        <f aca="false">IF(A116="","",IFERROR(LEFT(TRIM(A116),FIND(" ",TRIM(A116))-1),TRIM(A116)))</f>
        <v/>
      </c>
      <c r="F116" s="9" t="str">
        <f aca="false">IF(A116="","",IFERROR(VLOOKUP(E116,'Genus–family list'!$A$2:$B$400,2,FALSE()),"not in list"))</f>
        <v/>
      </c>
      <c r="G116" s="11" t="str">
        <f aca="false">IF(A116="","",SUMIF('Current trees'!$A$2:$A$501,A116,'Current trees'!$B$2:$B$501))</f>
        <v/>
      </c>
      <c r="H116" s="11" t="str">
        <f aca="false">IF(A116="","",IF(COUNTIF('Current trees'!$A$2:$A$501,A116)&gt;0,0,N(B116)-N(C116)))</f>
        <v/>
      </c>
      <c r="I116" s="10" t="str">
        <f aca="false">IF(A116="","",IF(Results!$D$11=0,0,(G116+N(B116)-N(C116))/Results!$D$11))</f>
        <v/>
      </c>
      <c r="J116" s="10" t="str">
        <f aca="false">IF(A116="","",IF(Results!$D$11=0,0,(SUMIF('Current trees'!$C$2:$C$501,E116,'Current trees'!$F$2:$F$501)+SUMIF('Planting plan'!$E$2:$E$201,E116,'Planting plan'!$H$2:$H$201))/Results!$D$11))</f>
        <v/>
      </c>
      <c r="K116" s="10" t="str">
        <f aca="false">IF(OR(A116="",F116="not in list"),"",IF(Results!$D$11=0,0,(SUMIF('Current trees'!$D$2:$D$501,F116,'Current trees'!$F$2:$F$501)+SUMIF('Planting plan'!$F$2:$F$201,F116,'Planting plan'!$H$2:$H$201))/Results!$D$11))</f>
        <v/>
      </c>
      <c r="L116" s="9" t="str">
        <f aca="false">IF(AND(A116="",B116="",C116=""),"",IF(A116="","Species name missing: these trees are not counted",IF(A116&lt;&gt;TRIM(A116),"Extra spaces in the species name: remove them",IF(OR(AND(B116&lt;&gt;"",IFERROR(OR(NOT(ISNUMBER(B116)),B116&lt;0,B116&lt;&gt;INT(B116)),TRUE())),AND(C116&lt;&gt;"",IFERROR(OR(NOT(ISNUMBER(C116)),C116&lt;0,C116&lt;&gt;INT(C116)),TRUE()))),"Number of trees must be a whole number, 0 or more",IF(N(C116)&gt;N(G116)+N(B116),"More trees removed than exist: check",IF(F116="not in list","Genus not in 'Genus–family list': add it",IF(COUNTIF($A$2:$A$201,A116)&gt;1,"Species listed more than once: combine the rows",IF(N(B116)=0,IF(N(C116)&gt;0,"Removal only: shares updated",""),IF(D116="Major host","Major host of a regulated pest: reconsider",IF(I116&gt;Results!$C$5,"Species above its limit after planting",IF(J116&gt;Results!$C$6,"Genus above its limit after planting",IF(K116&gt;Results!$C$7,"Family above its limit after planting",IF(D116="Host","Host of a regulated pest: check which pest",IF(OR(I116&gt;Results!$D$5,J116&gt;Results!$D$6,K116&gt;Results!$D$7),"Within 10–20–30, above a Melbourne target",IF(OR(D116="",D116="Not checked"),"OK for diversity; pest–host class not checked yet","OK")))))))))))))))</f>
        <v/>
      </c>
    </row>
    <row r="117" customFormat="false" ht="15" hidden="false" customHeight="true" outlineLevel="0" collapsed="false">
      <c r="A117" s="7"/>
      <c r="B117" s="8"/>
      <c r="C117" s="8"/>
      <c r="D117" s="7"/>
      <c r="E117" s="9" t="str">
        <f aca="false">IF(A117="","",IFERROR(LEFT(TRIM(A117),FIND(" ",TRIM(A117))-1),TRIM(A117)))</f>
        <v/>
      </c>
      <c r="F117" s="9" t="str">
        <f aca="false">IF(A117="","",IFERROR(VLOOKUP(E117,'Genus–family list'!$A$2:$B$400,2,FALSE()),"not in list"))</f>
        <v/>
      </c>
      <c r="G117" s="11" t="str">
        <f aca="false">IF(A117="","",SUMIF('Current trees'!$A$2:$A$501,A117,'Current trees'!$B$2:$B$501))</f>
        <v/>
      </c>
      <c r="H117" s="11" t="str">
        <f aca="false">IF(A117="","",IF(COUNTIF('Current trees'!$A$2:$A$501,A117)&gt;0,0,N(B117)-N(C117)))</f>
        <v/>
      </c>
      <c r="I117" s="10" t="str">
        <f aca="false">IF(A117="","",IF(Results!$D$11=0,0,(G117+N(B117)-N(C117))/Results!$D$11))</f>
        <v/>
      </c>
      <c r="J117" s="10" t="str">
        <f aca="false">IF(A117="","",IF(Results!$D$11=0,0,(SUMIF('Current trees'!$C$2:$C$501,E117,'Current trees'!$F$2:$F$501)+SUMIF('Planting plan'!$E$2:$E$201,E117,'Planting plan'!$H$2:$H$201))/Results!$D$11))</f>
        <v/>
      </c>
      <c r="K117" s="10" t="str">
        <f aca="false">IF(OR(A117="",F117="not in list"),"",IF(Results!$D$11=0,0,(SUMIF('Current trees'!$D$2:$D$501,F117,'Current trees'!$F$2:$F$501)+SUMIF('Planting plan'!$F$2:$F$201,F117,'Planting plan'!$H$2:$H$201))/Results!$D$11))</f>
        <v/>
      </c>
      <c r="L117" s="9" t="str">
        <f aca="false">IF(AND(A117="",B117="",C117=""),"",IF(A117="","Species name missing: these trees are not counted",IF(A117&lt;&gt;TRIM(A117),"Extra spaces in the species name: remove them",IF(OR(AND(B117&lt;&gt;"",IFERROR(OR(NOT(ISNUMBER(B117)),B117&lt;0,B117&lt;&gt;INT(B117)),TRUE())),AND(C117&lt;&gt;"",IFERROR(OR(NOT(ISNUMBER(C117)),C117&lt;0,C117&lt;&gt;INT(C117)),TRUE()))),"Number of trees must be a whole number, 0 or more",IF(N(C117)&gt;N(G117)+N(B117),"More trees removed than exist: check",IF(F117="not in list","Genus not in 'Genus–family list': add it",IF(COUNTIF($A$2:$A$201,A117)&gt;1,"Species listed more than once: combine the rows",IF(N(B117)=0,IF(N(C117)&gt;0,"Removal only: shares updated",""),IF(D117="Major host","Major host of a regulated pest: reconsider",IF(I117&gt;Results!$C$5,"Species above its limit after planting",IF(J117&gt;Results!$C$6,"Genus above its limit after planting",IF(K117&gt;Results!$C$7,"Family above its limit after planting",IF(D117="Host","Host of a regulated pest: check which pest",IF(OR(I117&gt;Results!$D$5,J117&gt;Results!$D$6,K117&gt;Results!$D$7),"Within 10–20–30, above a Melbourne target",IF(OR(D117="",D117="Not checked"),"OK for diversity; pest–host class not checked yet","OK")))))))))))))))</f>
        <v/>
      </c>
    </row>
    <row r="118" customFormat="false" ht="15" hidden="false" customHeight="true" outlineLevel="0" collapsed="false">
      <c r="A118" s="7"/>
      <c r="B118" s="8"/>
      <c r="C118" s="8"/>
      <c r="D118" s="7"/>
      <c r="E118" s="9" t="str">
        <f aca="false">IF(A118="","",IFERROR(LEFT(TRIM(A118),FIND(" ",TRIM(A118))-1),TRIM(A118)))</f>
        <v/>
      </c>
      <c r="F118" s="9" t="str">
        <f aca="false">IF(A118="","",IFERROR(VLOOKUP(E118,'Genus–family list'!$A$2:$B$400,2,FALSE()),"not in list"))</f>
        <v/>
      </c>
      <c r="G118" s="11" t="str">
        <f aca="false">IF(A118="","",SUMIF('Current trees'!$A$2:$A$501,A118,'Current trees'!$B$2:$B$501))</f>
        <v/>
      </c>
      <c r="H118" s="11" t="str">
        <f aca="false">IF(A118="","",IF(COUNTIF('Current trees'!$A$2:$A$501,A118)&gt;0,0,N(B118)-N(C118)))</f>
        <v/>
      </c>
      <c r="I118" s="10" t="str">
        <f aca="false">IF(A118="","",IF(Results!$D$11=0,0,(G118+N(B118)-N(C118))/Results!$D$11))</f>
        <v/>
      </c>
      <c r="J118" s="10" t="str">
        <f aca="false">IF(A118="","",IF(Results!$D$11=0,0,(SUMIF('Current trees'!$C$2:$C$501,E118,'Current trees'!$F$2:$F$501)+SUMIF('Planting plan'!$E$2:$E$201,E118,'Planting plan'!$H$2:$H$201))/Results!$D$11))</f>
        <v/>
      </c>
      <c r="K118" s="10" t="str">
        <f aca="false">IF(OR(A118="",F118="not in list"),"",IF(Results!$D$11=0,0,(SUMIF('Current trees'!$D$2:$D$501,F118,'Current trees'!$F$2:$F$501)+SUMIF('Planting plan'!$F$2:$F$201,F118,'Planting plan'!$H$2:$H$201))/Results!$D$11))</f>
        <v/>
      </c>
      <c r="L118" s="9" t="str">
        <f aca="false">IF(AND(A118="",B118="",C118=""),"",IF(A118="","Species name missing: these trees are not counted",IF(A118&lt;&gt;TRIM(A118),"Extra spaces in the species name: remove them",IF(OR(AND(B118&lt;&gt;"",IFERROR(OR(NOT(ISNUMBER(B118)),B118&lt;0,B118&lt;&gt;INT(B118)),TRUE())),AND(C118&lt;&gt;"",IFERROR(OR(NOT(ISNUMBER(C118)),C118&lt;0,C118&lt;&gt;INT(C118)),TRUE()))),"Number of trees must be a whole number, 0 or more",IF(N(C118)&gt;N(G118)+N(B118),"More trees removed than exist: check",IF(F118="not in list","Genus not in 'Genus–family list': add it",IF(COUNTIF($A$2:$A$201,A118)&gt;1,"Species listed more than once: combine the rows",IF(N(B118)=0,IF(N(C118)&gt;0,"Removal only: shares updated",""),IF(D118="Major host","Major host of a regulated pest: reconsider",IF(I118&gt;Results!$C$5,"Species above its limit after planting",IF(J118&gt;Results!$C$6,"Genus above its limit after planting",IF(K118&gt;Results!$C$7,"Family above its limit after planting",IF(D118="Host","Host of a regulated pest: check which pest",IF(OR(I118&gt;Results!$D$5,J118&gt;Results!$D$6,K118&gt;Results!$D$7),"Within 10–20–30, above a Melbourne target",IF(OR(D118="",D118="Not checked"),"OK for diversity; pest–host class not checked yet","OK")))))))))))))))</f>
        <v/>
      </c>
    </row>
    <row r="119" customFormat="false" ht="15" hidden="false" customHeight="true" outlineLevel="0" collapsed="false">
      <c r="A119" s="7"/>
      <c r="B119" s="8"/>
      <c r="C119" s="8"/>
      <c r="D119" s="7"/>
      <c r="E119" s="9" t="str">
        <f aca="false">IF(A119="","",IFERROR(LEFT(TRIM(A119),FIND(" ",TRIM(A119))-1),TRIM(A119)))</f>
        <v/>
      </c>
      <c r="F119" s="9" t="str">
        <f aca="false">IF(A119="","",IFERROR(VLOOKUP(E119,'Genus–family list'!$A$2:$B$400,2,FALSE()),"not in list"))</f>
        <v/>
      </c>
      <c r="G119" s="11" t="str">
        <f aca="false">IF(A119="","",SUMIF('Current trees'!$A$2:$A$501,A119,'Current trees'!$B$2:$B$501))</f>
        <v/>
      </c>
      <c r="H119" s="11" t="str">
        <f aca="false">IF(A119="","",IF(COUNTIF('Current trees'!$A$2:$A$501,A119)&gt;0,0,N(B119)-N(C119)))</f>
        <v/>
      </c>
      <c r="I119" s="10" t="str">
        <f aca="false">IF(A119="","",IF(Results!$D$11=0,0,(G119+N(B119)-N(C119))/Results!$D$11))</f>
        <v/>
      </c>
      <c r="J119" s="10" t="str">
        <f aca="false">IF(A119="","",IF(Results!$D$11=0,0,(SUMIF('Current trees'!$C$2:$C$501,E119,'Current trees'!$F$2:$F$501)+SUMIF('Planting plan'!$E$2:$E$201,E119,'Planting plan'!$H$2:$H$201))/Results!$D$11))</f>
        <v/>
      </c>
      <c r="K119" s="10" t="str">
        <f aca="false">IF(OR(A119="",F119="not in list"),"",IF(Results!$D$11=0,0,(SUMIF('Current trees'!$D$2:$D$501,F119,'Current trees'!$F$2:$F$501)+SUMIF('Planting plan'!$F$2:$F$201,F119,'Planting plan'!$H$2:$H$201))/Results!$D$11))</f>
        <v/>
      </c>
      <c r="L119" s="9" t="str">
        <f aca="false">IF(AND(A119="",B119="",C119=""),"",IF(A119="","Species name missing: these trees are not counted",IF(A119&lt;&gt;TRIM(A119),"Extra spaces in the species name: remove them",IF(OR(AND(B119&lt;&gt;"",IFERROR(OR(NOT(ISNUMBER(B119)),B119&lt;0,B119&lt;&gt;INT(B119)),TRUE())),AND(C119&lt;&gt;"",IFERROR(OR(NOT(ISNUMBER(C119)),C119&lt;0,C119&lt;&gt;INT(C119)),TRUE()))),"Number of trees must be a whole number, 0 or more",IF(N(C119)&gt;N(G119)+N(B119),"More trees removed than exist: check",IF(F119="not in list","Genus not in 'Genus–family list': add it",IF(COUNTIF($A$2:$A$201,A119)&gt;1,"Species listed more than once: combine the rows",IF(N(B119)=0,IF(N(C119)&gt;0,"Removal only: shares updated",""),IF(D119="Major host","Major host of a regulated pest: reconsider",IF(I119&gt;Results!$C$5,"Species above its limit after planting",IF(J119&gt;Results!$C$6,"Genus above its limit after planting",IF(K119&gt;Results!$C$7,"Family above its limit after planting",IF(D119="Host","Host of a regulated pest: check which pest",IF(OR(I119&gt;Results!$D$5,J119&gt;Results!$D$6,K119&gt;Results!$D$7),"Within 10–20–30, above a Melbourne target",IF(OR(D119="",D119="Not checked"),"OK for diversity; pest–host class not checked yet","OK")))))))))))))))</f>
        <v/>
      </c>
    </row>
    <row r="120" customFormat="false" ht="15" hidden="false" customHeight="true" outlineLevel="0" collapsed="false">
      <c r="A120" s="7"/>
      <c r="B120" s="8"/>
      <c r="C120" s="8"/>
      <c r="D120" s="7"/>
      <c r="E120" s="9" t="str">
        <f aca="false">IF(A120="","",IFERROR(LEFT(TRIM(A120),FIND(" ",TRIM(A120))-1),TRIM(A120)))</f>
        <v/>
      </c>
      <c r="F120" s="9" t="str">
        <f aca="false">IF(A120="","",IFERROR(VLOOKUP(E120,'Genus–family list'!$A$2:$B$400,2,FALSE()),"not in list"))</f>
        <v/>
      </c>
      <c r="G120" s="11" t="str">
        <f aca="false">IF(A120="","",SUMIF('Current trees'!$A$2:$A$501,A120,'Current trees'!$B$2:$B$501))</f>
        <v/>
      </c>
      <c r="H120" s="11" t="str">
        <f aca="false">IF(A120="","",IF(COUNTIF('Current trees'!$A$2:$A$501,A120)&gt;0,0,N(B120)-N(C120)))</f>
        <v/>
      </c>
      <c r="I120" s="10" t="str">
        <f aca="false">IF(A120="","",IF(Results!$D$11=0,0,(G120+N(B120)-N(C120))/Results!$D$11))</f>
        <v/>
      </c>
      <c r="J120" s="10" t="str">
        <f aca="false">IF(A120="","",IF(Results!$D$11=0,0,(SUMIF('Current trees'!$C$2:$C$501,E120,'Current trees'!$F$2:$F$501)+SUMIF('Planting plan'!$E$2:$E$201,E120,'Planting plan'!$H$2:$H$201))/Results!$D$11))</f>
        <v/>
      </c>
      <c r="K120" s="10" t="str">
        <f aca="false">IF(OR(A120="",F120="not in list"),"",IF(Results!$D$11=0,0,(SUMIF('Current trees'!$D$2:$D$501,F120,'Current trees'!$F$2:$F$501)+SUMIF('Planting plan'!$F$2:$F$201,F120,'Planting plan'!$H$2:$H$201))/Results!$D$11))</f>
        <v/>
      </c>
      <c r="L120" s="9" t="str">
        <f aca="false">IF(AND(A120="",B120="",C120=""),"",IF(A120="","Species name missing: these trees are not counted",IF(A120&lt;&gt;TRIM(A120),"Extra spaces in the species name: remove them",IF(OR(AND(B120&lt;&gt;"",IFERROR(OR(NOT(ISNUMBER(B120)),B120&lt;0,B120&lt;&gt;INT(B120)),TRUE())),AND(C120&lt;&gt;"",IFERROR(OR(NOT(ISNUMBER(C120)),C120&lt;0,C120&lt;&gt;INT(C120)),TRUE()))),"Number of trees must be a whole number, 0 or more",IF(N(C120)&gt;N(G120)+N(B120),"More trees removed than exist: check",IF(F120="not in list","Genus not in 'Genus–family list': add it",IF(COUNTIF($A$2:$A$201,A120)&gt;1,"Species listed more than once: combine the rows",IF(N(B120)=0,IF(N(C120)&gt;0,"Removal only: shares updated",""),IF(D120="Major host","Major host of a regulated pest: reconsider",IF(I120&gt;Results!$C$5,"Species above its limit after planting",IF(J120&gt;Results!$C$6,"Genus above its limit after planting",IF(K120&gt;Results!$C$7,"Family above its limit after planting",IF(D120="Host","Host of a regulated pest: check which pest",IF(OR(I120&gt;Results!$D$5,J120&gt;Results!$D$6,K120&gt;Results!$D$7),"Within 10–20–30, above a Melbourne target",IF(OR(D120="",D120="Not checked"),"OK for diversity; pest–host class not checked yet","OK")))))))))))))))</f>
        <v/>
      </c>
    </row>
    <row r="121" customFormat="false" ht="15" hidden="false" customHeight="true" outlineLevel="0" collapsed="false">
      <c r="A121" s="7"/>
      <c r="B121" s="8"/>
      <c r="C121" s="8"/>
      <c r="D121" s="7"/>
      <c r="E121" s="9" t="str">
        <f aca="false">IF(A121="","",IFERROR(LEFT(TRIM(A121),FIND(" ",TRIM(A121))-1),TRIM(A121)))</f>
        <v/>
      </c>
      <c r="F121" s="9" t="str">
        <f aca="false">IF(A121="","",IFERROR(VLOOKUP(E121,'Genus–family list'!$A$2:$B$400,2,FALSE()),"not in list"))</f>
        <v/>
      </c>
      <c r="G121" s="11" t="str">
        <f aca="false">IF(A121="","",SUMIF('Current trees'!$A$2:$A$501,A121,'Current trees'!$B$2:$B$501))</f>
        <v/>
      </c>
      <c r="H121" s="11" t="str">
        <f aca="false">IF(A121="","",IF(COUNTIF('Current trees'!$A$2:$A$501,A121)&gt;0,0,N(B121)-N(C121)))</f>
        <v/>
      </c>
      <c r="I121" s="10" t="str">
        <f aca="false">IF(A121="","",IF(Results!$D$11=0,0,(G121+N(B121)-N(C121))/Results!$D$11))</f>
        <v/>
      </c>
      <c r="J121" s="10" t="str">
        <f aca="false">IF(A121="","",IF(Results!$D$11=0,0,(SUMIF('Current trees'!$C$2:$C$501,E121,'Current trees'!$F$2:$F$501)+SUMIF('Planting plan'!$E$2:$E$201,E121,'Planting plan'!$H$2:$H$201))/Results!$D$11))</f>
        <v/>
      </c>
      <c r="K121" s="10" t="str">
        <f aca="false">IF(OR(A121="",F121="not in list"),"",IF(Results!$D$11=0,0,(SUMIF('Current trees'!$D$2:$D$501,F121,'Current trees'!$F$2:$F$501)+SUMIF('Planting plan'!$F$2:$F$201,F121,'Planting plan'!$H$2:$H$201))/Results!$D$11))</f>
        <v/>
      </c>
      <c r="L121" s="9" t="str">
        <f aca="false">IF(AND(A121="",B121="",C121=""),"",IF(A121="","Species name missing: these trees are not counted",IF(A121&lt;&gt;TRIM(A121),"Extra spaces in the species name: remove them",IF(OR(AND(B121&lt;&gt;"",IFERROR(OR(NOT(ISNUMBER(B121)),B121&lt;0,B121&lt;&gt;INT(B121)),TRUE())),AND(C121&lt;&gt;"",IFERROR(OR(NOT(ISNUMBER(C121)),C121&lt;0,C121&lt;&gt;INT(C121)),TRUE()))),"Number of trees must be a whole number, 0 or more",IF(N(C121)&gt;N(G121)+N(B121),"More trees removed than exist: check",IF(F121="not in list","Genus not in 'Genus–family list': add it",IF(COUNTIF($A$2:$A$201,A121)&gt;1,"Species listed more than once: combine the rows",IF(N(B121)=0,IF(N(C121)&gt;0,"Removal only: shares updated",""),IF(D121="Major host","Major host of a regulated pest: reconsider",IF(I121&gt;Results!$C$5,"Species above its limit after planting",IF(J121&gt;Results!$C$6,"Genus above its limit after planting",IF(K121&gt;Results!$C$7,"Family above its limit after planting",IF(D121="Host","Host of a regulated pest: check which pest",IF(OR(I121&gt;Results!$D$5,J121&gt;Results!$D$6,K121&gt;Results!$D$7),"Within 10–20–30, above a Melbourne target",IF(OR(D121="",D121="Not checked"),"OK for diversity; pest–host class not checked yet","OK")))))))))))))))</f>
        <v/>
      </c>
    </row>
    <row r="122" customFormat="false" ht="15" hidden="false" customHeight="true" outlineLevel="0" collapsed="false">
      <c r="A122" s="7"/>
      <c r="B122" s="8"/>
      <c r="C122" s="8"/>
      <c r="D122" s="7"/>
      <c r="E122" s="9" t="str">
        <f aca="false">IF(A122="","",IFERROR(LEFT(TRIM(A122),FIND(" ",TRIM(A122))-1),TRIM(A122)))</f>
        <v/>
      </c>
      <c r="F122" s="9" t="str">
        <f aca="false">IF(A122="","",IFERROR(VLOOKUP(E122,'Genus–family list'!$A$2:$B$400,2,FALSE()),"not in list"))</f>
        <v/>
      </c>
      <c r="G122" s="11" t="str">
        <f aca="false">IF(A122="","",SUMIF('Current trees'!$A$2:$A$501,A122,'Current trees'!$B$2:$B$501))</f>
        <v/>
      </c>
      <c r="H122" s="11" t="str">
        <f aca="false">IF(A122="","",IF(COUNTIF('Current trees'!$A$2:$A$501,A122)&gt;0,0,N(B122)-N(C122)))</f>
        <v/>
      </c>
      <c r="I122" s="10" t="str">
        <f aca="false">IF(A122="","",IF(Results!$D$11=0,0,(G122+N(B122)-N(C122))/Results!$D$11))</f>
        <v/>
      </c>
      <c r="J122" s="10" t="str">
        <f aca="false">IF(A122="","",IF(Results!$D$11=0,0,(SUMIF('Current trees'!$C$2:$C$501,E122,'Current trees'!$F$2:$F$501)+SUMIF('Planting plan'!$E$2:$E$201,E122,'Planting plan'!$H$2:$H$201))/Results!$D$11))</f>
        <v/>
      </c>
      <c r="K122" s="10" t="str">
        <f aca="false">IF(OR(A122="",F122="not in list"),"",IF(Results!$D$11=0,0,(SUMIF('Current trees'!$D$2:$D$501,F122,'Current trees'!$F$2:$F$501)+SUMIF('Planting plan'!$F$2:$F$201,F122,'Planting plan'!$H$2:$H$201))/Results!$D$11))</f>
        <v/>
      </c>
      <c r="L122" s="9" t="str">
        <f aca="false">IF(AND(A122="",B122="",C122=""),"",IF(A122="","Species name missing: these trees are not counted",IF(A122&lt;&gt;TRIM(A122),"Extra spaces in the species name: remove them",IF(OR(AND(B122&lt;&gt;"",IFERROR(OR(NOT(ISNUMBER(B122)),B122&lt;0,B122&lt;&gt;INT(B122)),TRUE())),AND(C122&lt;&gt;"",IFERROR(OR(NOT(ISNUMBER(C122)),C122&lt;0,C122&lt;&gt;INT(C122)),TRUE()))),"Number of trees must be a whole number, 0 or more",IF(N(C122)&gt;N(G122)+N(B122),"More trees removed than exist: check",IF(F122="not in list","Genus not in 'Genus–family list': add it",IF(COUNTIF($A$2:$A$201,A122)&gt;1,"Species listed more than once: combine the rows",IF(N(B122)=0,IF(N(C122)&gt;0,"Removal only: shares updated",""),IF(D122="Major host","Major host of a regulated pest: reconsider",IF(I122&gt;Results!$C$5,"Species above its limit after planting",IF(J122&gt;Results!$C$6,"Genus above its limit after planting",IF(K122&gt;Results!$C$7,"Family above its limit after planting",IF(D122="Host","Host of a regulated pest: check which pest",IF(OR(I122&gt;Results!$D$5,J122&gt;Results!$D$6,K122&gt;Results!$D$7),"Within 10–20–30, above a Melbourne target",IF(OR(D122="",D122="Not checked"),"OK for diversity; pest–host class not checked yet","OK")))))))))))))))</f>
        <v/>
      </c>
    </row>
    <row r="123" customFormat="false" ht="15" hidden="false" customHeight="true" outlineLevel="0" collapsed="false">
      <c r="A123" s="7"/>
      <c r="B123" s="8"/>
      <c r="C123" s="8"/>
      <c r="D123" s="7"/>
      <c r="E123" s="9" t="str">
        <f aca="false">IF(A123="","",IFERROR(LEFT(TRIM(A123),FIND(" ",TRIM(A123))-1),TRIM(A123)))</f>
        <v/>
      </c>
      <c r="F123" s="9" t="str">
        <f aca="false">IF(A123="","",IFERROR(VLOOKUP(E123,'Genus–family list'!$A$2:$B$400,2,FALSE()),"not in list"))</f>
        <v/>
      </c>
      <c r="G123" s="11" t="str">
        <f aca="false">IF(A123="","",SUMIF('Current trees'!$A$2:$A$501,A123,'Current trees'!$B$2:$B$501))</f>
        <v/>
      </c>
      <c r="H123" s="11" t="str">
        <f aca="false">IF(A123="","",IF(COUNTIF('Current trees'!$A$2:$A$501,A123)&gt;0,0,N(B123)-N(C123)))</f>
        <v/>
      </c>
      <c r="I123" s="10" t="str">
        <f aca="false">IF(A123="","",IF(Results!$D$11=0,0,(G123+N(B123)-N(C123))/Results!$D$11))</f>
        <v/>
      </c>
      <c r="J123" s="10" t="str">
        <f aca="false">IF(A123="","",IF(Results!$D$11=0,0,(SUMIF('Current trees'!$C$2:$C$501,E123,'Current trees'!$F$2:$F$501)+SUMIF('Planting plan'!$E$2:$E$201,E123,'Planting plan'!$H$2:$H$201))/Results!$D$11))</f>
        <v/>
      </c>
      <c r="K123" s="10" t="str">
        <f aca="false">IF(OR(A123="",F123="not in list"),"",IF(Results!$D$11=0,0,(SUMIF('Current trees'!$D$2:$D$501,F123,'Current trees'!$F$2:$F$501)+SUMIF('Planting plan'!$F$2:$F$201,F123,'Planting plan'!$H$2:$H$201))/Results!$D$11))</f>
        <v/>
      </c>
      <c r="L123" s="9" t="str">
        <f aca="false">IF(AND(A123="",B123="",C123=""),"",IF(A123="","Species name missing: these trees are not counted",IF(A123&lt;&gt;TRIM(A123),"Extra spaces in the species name: remove them",IF(OR(AND(B123&lt;&gt;"",IFERROR(OR(NOT(ISNUMBER(B123)),B123&lt;0,B123&lt;&gt;INT(B123)),TRUE())),AND(C123&lt;&gt;"",IFERROR(OR(NOT(ISNUMBER(C123)),C123&lt;0,C123&lt;&gt;INT(C123)),TRUE()))),"Number of trees must be a whole number, 0 or more",IF(N(C123)&gt;N(G123)+N(B123),"More trees removed than exist: check",IF(F123="not in list","Genus not in 'Genus–family list': add it",IF(COUNTIF($A$2:$A$201,A123)&gt;1,"Species listed more than once: combine the rows",IF(N(B123)=0,IF(N(C123)&gt;0,"Removal only: shares updated",""),IF(D123="Major host","Major host of a regulated pest: reconsider",IF(I123&gt;Results!$C$5,"Species above its limit after planting",IF(J123&gt;Results!$C$6,"Genus above its limit after planting",IF(K123&gt;Results!$C$7,"Family above its limit after planting",IF(D123="Host","Host of a regulated pest: check which pest",IF(OR(I123&gt;Results!$D$5,J123&gt;Results!$D$6,K123&gt;Results!$D$7),"Within 10–20–30, above a Melbourne target",IF(OR(D123="",D123="Not checked"),"OK for diversity; pest–host class not checked yet","OK")))))))))))))))</f>
        <v/>
      </c>
    </row>
    <row r="124" customFormat="false" ht="15" hidden="false" customHeight="true" outlineLevel="0" collapsed="false">
      <c r="A124" s="7"/>
      <c r="B124" s="8"/>
      <c r="C124" s="8"/>
      <c r="D124" s="7"/>
      <c r="E124" s="9" t="str">
        <f aca="false">IF(A124="","",IFERROR(LEFT(TRIM(A124),FIND(" ",TRIM(A124))-1),TRIM(A124)))</f>
        <v/>
      </c>
      <c r="F124" s="9" t="str">
        <f aca="false">IF(A124="","",IFERROR(VLOOKUP(E124,'Genus–family list'!$A$2:$B$400,2,FALSE()),"not in list"))</f>
        <v/>
      </c>
      <c r="G124" s="11" t="str">
        <f aca="false">IF(A124="","",SUMIF('Current trees'!$A$2:$A$501,A124,'Current trees'!$B$2:$B$501))</f>
        <v/>
      </c>
      <c r="H124" s="11" t="str">
        <f aca="false">IF(A124="","",IF(COUNTIF('Current trees'!$A$2:$A$501,A124)&gt;0,0,N(B124)-N(C124)))</f>
        <v/>
      </c>
      <c r="I124" s="10" t="str">
        <f aca="false">IF(A124="","",IF(Results!$D$11=0,0,(G124+N(B124)-N(C124))/Results!$D$11))</f>
        <v/>
      </c>
      <c r="J124" s="10" t="str">
        <f aca="false">IF(A124="","",IF(Results!$D$11=0,0,(SUMIF('Current trees'!$C$2:$C$501,E124,'Current trees'!$F$2:$F$501)+SUMIF('Planting plan'!$E$2:$E$201,E124,'Planting plan'!$H$2:$H$201))/Results!$D$11))</f>
        <v/>
      </c>
      <c r="K124" s="10" t="str">
        <f aca="false">IF(OR(A124="",F124="not in list"),"",IF(Results!$D$11=0,0,(SUMIF('Current trees'!$D$2:$D$501,F124,'Current trees'!$F$2:$F$501)+SUMIF('Planting plan'!$F$2:$F$201,F124,'Planting plan'!$H$2:$H$201))/Results!$D$11))</f>
        <v/>
      </c>
      <c r="L124" s="9" t="str">
        <f aca="false">IF(AND(A124="",B124="",C124=""),"",IF(A124="","Species name missing: these trees are not counted",IF(A124&lt;&gt;TRIM(A124),"Extra spaces in the species name: remove them",IF(OR(AND(B124&lt;&gt;"",IFERROR(OR(NOT(ISNUMBER(B124)),B124&lt;0,B124&lt;&gt;INT(B124)),TRUE())),AND(C124&lt;&gt;"",IFERROR(OR(NOT(ISNUMBER(C124)),C124&lt;0,C124&lt;&gt;INT(C124)),TRUE()))),"Number of trees must be a whole number, 0 or more",IF(N(C124)&gt;N(G124)+N(B124),"More trees removed than exist: check",IF(F124="not in list","Genus not in 'Genus–family list': add it",IF(COUNTIF($A$2:$A$201,A124)&gt;1,"Species listed more than once: combine the rows",IF(N(B124)=0,IF(N(C124)&gt;0,"Removal only: shares updated",""),IF(D124="Major host","Major host of a regulated pest: reconsider",IF(I124&gt;Results!$C$5,"Species above its limit after planting",IF(J124&gt;Results!$C$6,"Genus above its limit after planting",IF(K124&gt;Results!$C$7,"Family above its limit after planting",IF(D124="Host","Host of a regulated pest: check which pest",IF(OR(I124&gt;Results!$D$5,J124&gt;Results!$D$6,K124&gt;Results!$D$7),"Within 10–20–30, above a Melbourne target",IF(OR(D124="",D124="Not checked"),"OK for diversity; pest–host class not checked yet","OK")))))))))))))))</f>
        <v/>
      </c>
    </row>
    <row r="125" customFormat="false" ht="15" hidden="false" customHeight="true" outlineLevel="0" collapsed="false">
      <c r="A125" s="7"/>
      <c r="B125" s="8"/>
      <c r="C125" s="8"/>
      <c r="D125" s="7"/>
      <c r="E125" s="9" t="str">
        <f aca="false">IF(A125="","",IFERROR(LEFT(TRIM(A125),FIND(" ",TRIM(A125))-1),TRIM(A125)))</f>
        <v/>
      </c>
      <c r="F125" s="9" t="str">
        <f aca="false">IF(A125="","",IFERROR(VLOOKUP(E125,'Genus–family list'!$A$2:$B$400,2,FALSE()),"not in list"))</f>
        <v/>
      </c>
      <c r="G125" s="11" t="str">
        <f aca="false">IF(A125="","",SUMIF('Current trees'!$A$2:$A$501,A125,'Current trees'!$B$2:$B$501))</f>
        <v/>
      </c>
      <c r="H125" s="11" t="str">
        <f aca="false">IF(A125="","",IF(COUNTIF('Current trees'!$A$2:$A$501,A125)&gt;0,0,N(B125)-N(C125)))</f>
        <v/>
      </c>
      <c r="I125" s="10" t="str">
        <f aca="false">IF(A125="","",IF(Results!$D$11=0,0,(G125+N(B125)-N(C125))/Results!$D$11))</f>
        <v/>
      </c>
      <c r="J125" s="10" t="str">
        <f aca="false">IF(A125="","",IF(Results!$D$11=0,0,(SUMIF('Current trees'!$C$2:$C$501,E125,'Current trees'!$F$2:$F$501)+SUMIF('Planting plan'!$E$2:$E$201,E125,'Planting plan'!$H$2:$H$201))/Results!$D$11))</f>
        <v/>
      </c>
      <c r="K125" s="10" t="str">
        <f aca="false">IF(OR(A125="",F125="not in list"),"",IF(Results!$D$11=0,0,(SUMIF('Current trees'!$D$2:$D$501,F125,'Current trees'!$F$2:$F$501)+SUMIF('Planting plan'!$F$2:$F$201,F125,'Planting plan'!$H$2:$H$201))/Results!$D$11))</f>
        <v/>
      </c>
      <c r="L125" s="9" t="str">
        <f aca="false">IF(AND(A125="",B125="",C125=""),"",IF(A125="","Species name missing: these trees are not counted",IF(A125&lt;&gt;TRIM(A125),"Extra spaces in the species name: remove them",IF(OR(AND(B125&lt;&gt;"",IFERROR(OR(NOT(ISNUMBER(B125)),B125&lt;0,B125&lt;&gt;INT(B125)),TRUE())),AND(C125&lt;&gt;"",IFERROR(OR(NOT(ISNUMBER(C125)),C125&lt;0,C125&lt;&gt;INT(C125)),TRUE()))),"Number of trees must be a whole number, 0 or more",IF(N(C125)&gt;N(G125)+N(B125),"More trees removed than exist: check",IF(F125="not in list","Genus not in 'Genus–family list': add it",IF(COUNTIF($A$2:$A$201,A125)&gt;1,"Species listed more than once: combine the rows",IF(N(B125)=0,IF(N(C125)&gt;0,"Removal only: shares updated",""),IF(D125="Major host","Major host of a regulated pest: reconsider",IF(I125&gt;Results!$C$5,"Species above its limit after planting",IF(J125&gt;Results!$C$6,"Genus above its limit after planting",IF(K125&gt;Results!$C$7,"Family above its limit after planting",IF(D125="Host","Host of a regulated pest: check which pest",IF(OR(I125&gt;Results!$D$5,J125&gt;Results!$D$6,K125&gt;Results!$D$7),"Within 10–20–30, above a Melbourne target",IF(OR(D125="",D125="Not checked"),"OK for diversity; pest–host class not checked yet","OK")))))))))))))))</f>
        <v/>
      </c>
    </row>
    <row r="126" customFormat="false" ht="15" hidden="false" customHeight="true" outlineLevel="0" collapsed="false">
      <c r="A126" s="7"/>
      <c r="B126" s="8"/>
      <c r="C126" s="8"/>
      <c r="D126" s="7"/>
      <c r="E126" s="9" t="str">
        <f aca="false">IF(A126="","",IFERROR(LEFT(TRIM(A126),FIND(" ",TRIM(A126))-1),TRIM(A126)))</f>
        <v/>
      </c>
      <c r="F126" s="9" t="str">
        <f aca="false">IF(A126="","",IFERROR(VLOOKUP(E126,'Genus–family list'!$A$2:$B$400,2,FALSE()),"not in list"))</f>
        <v/>
      </c>
      <c r="G126" s="11" t="str">
        <f aca="false">IF(A126="","",SUMIF('Current trees'!$A$2:$A$501,A126,'Current trees'!$B$2:$B$501))</f>
        <v/>
      </c>
      <c r="H126" s="11" t="str">
        <f aca="false">IF(A126="","",IF(COUNTIF('Current trees'!$A$2:$A$501,A126)&gt;0,0,N(B126)-N(C126)))</f>
        <v/>
      </c>
      <c r="I126" s="10" t="str">
        <f aca="false">IF(A126="","",IF(Results!$D$11=0,0,(G126+N(B126)-N(C126))/Results!$D$11))</f>
        <v/>
      </c>
      <c r="J126" s="10" t="str">
        <f aca="false">IF(A126="","",IF(Results!$D$11=0,0,(SUMIF('Current trees'!$C$2:$C$501,E126,'Current trees'!$F$2:$F$501)+SUMIF('Planting plan'!$E$2:$E$201,E126,'Planting plan'!$H$2:$H$201))/Results!$D$11))</f>
        <v/>
      </c>
      <c r="K126" s="10" t="str">
        <f aca="false">IF(OR(A126="",F126="not in list"),"",IF(Results!$D$11=0,0,(SUMIF('Current trees'!$D$2:$D$501,F126,'Current trees'!$F$2:$F$501)+SUMIF('Planting plan'!$F$2:$F$201,F126,'Planting plan'!$H$2:$H$201))/Results!$D$11))</f>
        <v/>
      </c>
      <c r="L126" s="9" t="str">
        <f aca="false">IF(AND(A126="",B126="",C126=""),"",IF(A126="","Species name missing: these trees are not counted",IF(A126&lt;&gt;TRIM(A126),"Extra spaces in the species name: remove them",IF(OR(AND(B126&lt;&gt;"",IFERROR(OR(NOT(ISNUMBER(B126)),B126&lt;0,B126&lt;&gt;INT(B126)),TRUE())),AND(C126&lt;&gt;"",IFERROR(OR(NOT(ISNUMBER(C126)),C126&lt;0,C126&lt;&gt;INT(C126)),TRUE()))),"Number of trees must be a whole number, 0 or more",IF(N(C126)&gt;N(G126)+N(B126),"More trees removed than exist: check",IF(F126="not in list","Genus not in 'Genus–family list': add it",IF(COUNTIF($A$2:$A$201,A126)&gt;1,"Species listed more than once: combine the rows",IF(N(B126)=0,IF(N(C126)&gt;0,"Removal only: shares updated",""),IF(D126="Major host","Major host of a regulated pest: reconsider",IF(I126&gt;Results!$C$5,"Species above its limit after planting",IF(J126&gt;Results!$C$6,"Genus above its limit after planting",IF(K126&gt;Results!$C$7,"Family above its limit after planting",IF(D126="Host","Host of a regulated pest: check which pest",IF(OR(I126&gt;Results!$D$5,J126&gt;Results!$D$6,K126&gt;Results!$D$7),"Within 10–20–30, above a Melbourne target",IF(OR(D126="",D126="Not checked"),"OK for diversity; pest–host class not checked yet","OK")))))))))))))))</f>
        <v/>
      </c>
    </row>
    <row r="127" customFormat="false" ht="15" hidden="false" customHeight="true" outlineLevel="0" collapsed="false">
      <c r="A127" s="7"/>
      <c r="B127" s="8"/>
      <c r="C127" s="8"/>
      <c r="D127" s="7"/>
      <c r="E127" s="9" t="str">
        <f aca="false">IF(A127="","",IFERROR(LEFT(TRIM(A127),FIND(" ",TRIM(A127))-1),TRIM(A127)))</f>
        <v/>
      </c>
      <c r="F127" s="9" t="str">
        <f aca="false">IF(A127="","",IFERROR(VLOOKUP(E127,'Genus–family list'!$A$2:$B$400,2,FALSE()),"not in list"))</f>
        <v/>
      </c>
      <c r="G127" s="11" t="str">
        <f aca="false">IF(A127="","",SUMIF('Current trees'!$A$2:$A$501,A127,'Current trees'!$B$2:$B$501))</f>
        <v/>
      </c>
      <c r="H127" s="11" t="str">
        <f aca="false">IF(A127="","",IF(COUNTIF('Current trees'!$A$2:$A$501,A127)&gt;0,0,N(B127)-N(C127)))</f>
        <v/>
      </c>
      <c r="I127" s="10" t="str">
        <f aca="false">IF(A127="","",IF(Results!$D$11=0,0,(G127+N(B127)-N(C127))/Results!$D$11))</f>
        <v/>
      </c>
      <c r="J127" s="10" t="str">
        <f aca="false">IF(A127="","",IF(Results!$D$11=0,0,(SUMIF('Current trees'!$C$2:$C$501,E127,'Current trees'!$F$2:$F$501)+SUMIF('Planting plan'!$E$2:$E$201,E127,'Planting plan'!$H$2:$H$201))/Results!$D$11))</f>
        <v/>
      </c>
      <c r="K127" s="10" t="str">
        <f aca="false">IF(OR(A127="",F127="not in list"),"",IF(Results!$D$11=0,0,(SUMIF('Current trees'!$D$2:$D$501,F127,'Current trees'!$F$2:$F$501)+SUMIF('Planting plan'!$F$2:$F$201,F127,'Planting plan'!$H$2:$H$201))/Results!$D$11))</f>
        <v/>
      </c>
      <c r="L127" s="9" t="str">
        <f aca="false">IF(AND(A127="",B127="",C127=""),"",IF(A127="","Species name missing: these trees are not counted",IF(A127&lt;&gt;TRIM(A127),"Extra spaces in the species name: remove them",IF(OR(AND(B127&lt;&gt;"",IFERROR(OR(NOT(ISNUMBER(B127)),B127&lt;0,B127&lt;&gt;INT(B127)),TRUE())),AND(C127&lt;&gt;"",IFERROR(OR(NOT(ISNUMBER(C127)),C127&lt;0,C127&lt;&gt;INT(C127)),TRUE()))),"Number of trees must be a whole number, 0 or more",IF(N(C127)&gt;N(G127)+N(B127),"More trees removed than exist: check",IF(F127="not in list","Genus not in 'Genus–family list': add it",IF(COUNTIF($A$2:$A$201,A127)&gt;1,"Species listed more than once: combine the rows",IF(N(B127)=0,IF(N(C127)&gt;0,"Removal only: shares updated",""),IF(D127="Major host","Major host of a regulated pest: reconsider",IF(I127&gt;Results!$C$5,"Species above its limit after planting",IF(J127&gt;Results!$C$6,"Genus above its limit after planting",IF(K127&gt;Results!$C$7,"Family above its limit after planting",IF(D127="Host","Host of a regulated pest: check which pest",IF(OR(I127&gt;Results!$D$5,J127&gt;Results!$D$6,K127&gt;Results!$D$7),"Within 10–20–30, above a Melbourne target",IF(OR(D127="",D127="Not checked"),"OK for diversity; pest–host class not checked yet","OK")))))))))))))))</f>
        <v/>
      </c>
    </row>
    <row r="128" customFormat="false" ht="15" hidden="false" customHeight="true" outlineLevel="0" collapsed="false">
      <c r="A128" s="7"/>
      <c r="B128" s="8"/>
      <c r="C128" s="8"/>
      <c r="D128" s="7"/>
      <c r="E128" s="9" t="str">
        <f aca="false">IF(A128="","",IFERROR(LEFT(TRIM(A128),FIND(" ",TRIM(A128))-1),TRIM(A128)))</f>
        <v/>
      </c>
      <c r="F128" s="9" t="str">
        <f aca="false">IF(A128="","",IFERROR(VLOOKUP(E128,'Genus–family list'!$A$2:$B$400,2,FALSE()),"not in list"))</f>
        <v/>
      </c>
      <c r="G128" s="11" t="str">
        <f aca="false">IF(A128="","",SUMIF('Current trees'!$A$2:$A$501,A128,'Current trees'!$B$2:$B$501))</f>
        <v/>
      </c>
      <c r="H128" s="11" t="str">
        <f aca="false">IF(A128="","",IF(COUNTIF('Current trees'!$A$2:$A$501,A128)&gt;0,0,N(B128)-N(C128)))</f>
        <v/>
      </c>
      <c r="I128" s="10" t="str">
        <f aca="false">IF(A128="","",IF(Results!$D$11=0,0,(G128+N(B128)-N(C128))/Results!$D$11))</f>
        <v/>
      </c>
      <c r="J128" s="10" t="str">
        <f aca="false">IF(A128="","",IF(Results!$D$11=0,0,(SUMIF('Current trees'!$C$2:$C$501,E128,'Current trees'!$F$2:$F$501)+SUMIF('Planting plan'!$E$2:$E$201,E128,'Planting plan'!$H$2:$H$201))/Results!$D$11))</f>
        <v/>
      </c>
      <c r="K128" s="10" t="str">
        <f aca="false">IF(OR(A128="",F128="not in list"),"",IF(Results!$D$11=0,0,(SUMIF('Current trees'!$D$2:$D$501,F128,'Current trees'!$F$2:$F$501)+SUMIF('Planting plan'!$F$2:$F$201,F128,'Planting plan'!$H$2:$H$201))/Results!$D$11))</f>
        <v/>
      </c>
      <c r="L128" s="9" t="str">
        <f aca="false">IF(AND(A128="",B128="",C128=""),"",IF(A128="","Species name missing: these trees are not counted",IF(A128&lt;&gt;TRIM(A128),"Extra spaces in the species name: remove them",IF(OR(AND(B128&lt;&gt;"",IFERROR(OR(NOT(ISNUMBER(B128)),B128&lt;0,B128&lt;&gt;INT(B128)),TRUE())),AND(C128&lt;&gt;"",IFERROR(OR(NOT(ISNUMBER(C128)),C128&lt;0,C128&lt;&gt;INT(C128)),TRUE()))),"Number of trees must be a whole number, 0 or more",IF(N(C128)&gt;N(G128)+N(B128),"More trees removed than exist: check",IF(F128="not in list","Genus not in 'Genus–family list': add it",IF(COUNTIF($A$2:$A$201,A128)&gt;1,"Species listed more than once: combine the rows",IF(N(B128)=0,IF(N(C128)&gt;0,"Removal only: shares updated",""),IF(D128="Major host","Major host of a regulated pest: reconsider",IF(I128&gt;Results!$C$5,"Species above its limit after planting",IF(J128&gt;Results!$C$6,"Genus above its limit after planting",IF(K128&gt;Results!$C$7,"Family above its limit after planting",IF(D128="Host","Host of a regulated pest: check which pest",IF(OR(I128&gt;Results!$D$5,J128&gt;Results!$D$6,K128&gt;Results!$D$7),"Within 10–20–30, above a Melbourne target",IF(OR(D128="",D128="Not checked"),"OK for diversity; pest–host class not checked yet","OK")))))))))))))))</f>
        <v/>
      </c>
    </row>
    <row r="129" customFormat="false" ht="15" hidden="false" customHeight="true" outlineLevel="0" collapsed="false">
      <c r="A129" s="7"/>
      <c r="B129" s="8"/>
      <c r="C129" s="8"/>
      <c r="D129" s="7"/>
      <c r="E129" s="9" t="str">
        <f aca="false">IF(A129="","",IFERROR(LEFT(TRIM(A129),FIND(" ",TRIM(A129))-1),TRIM(A129)))</f>
        <v/>
      </c>
      <c r="F129" s="9" t="str">
        <f aca="false">IF(A129="","",IFERROR(VLOOKUP(E129,'Genus–family list'!$A$2:$B$400,2,FALSE()),"not in list"))</f>
        <v/>
      </c>
      <c r="G129" s="11" t="str">
        <f aca="false">IF(A129="","",SUMIF('Current trees'!$A$2:$A$501,A129,'Current trees'!$B$2:$B$501))</f>
        <v/>
      </c>
      <c r="H129" s="11" t="str">
        <f aca="false">IF(A129="","",IF(COUNTIF('Current trees'!$A$2:$A$501,A129)&gt;0,0,N(B129)-N(C129)))</f>
        <v/>
      </c>
      <c r="I129" s="10" t="str">
        <f aca="false">IF(A129="","",IF(Results!$D$11=0,0,(G129+N(B129)-N(C129))/Results!$D$11))</f>
        <v/>
      </c>
      <c r="J129" s="10" t="str">
        <f aca="false">IF(A129="","",IF(Results!$D$11=0,0,(SUMIF('Current trees'!$C$2:$C$501,E129,'Current trees'!$F$2:$F$501)+SUMIF('Planting plan'!$E$2:$E$201,E129,'Planting plan'!$H$2:$H$201))/Results!$D$11))</f>
        <v/>
      </c>
      <c r="K129" s="10" t="str">
        <f aca="false">IF(OR(A129="",F129="not in list"),"",IF(Results!$D$11=0,0,(SUMIF('Current trees'!$D$2:$D$501,F129,'Current trees'!$F$2:$F$501)+SUMIF('Planting plan'!$F$2:$F$201,F129,'Planting plan'!$H$2:$H$201))/Results!$D$11))</f>
        <v/>
      </c>
      <c r="L129" s="9" t="str">
        <f aca="false">IF(AND(A129="",B129="",C129=""),"",IF(A129="","Species name missing: these trees are not counted",IF(A129&lt;&gt;TRIM(A129),"Extra spaces in the species name: remove them",IF(OR(AND(B129&lt;&gt;"",IFERROR(OR(NOT(ISNUMBER(B129)),B129&lt;0,B129&lt;&gt;INT(B129)),TRUE())),AND(C129&lt;&gt;"",IFERROR(OR(NOT(ISNUMBER(C129)),C129&lt;0,C129&lt;&gt;INT(C129)),TRUE()))),"Number of trees must be a whole number, 0 or more",IF(N(C129)&gt;N(G129)+N(B129),"More trees removed than exist: check",IF(F129="not in list","Genus not in 'Genus–family list': add it",IF(COUNTIF($A$2:$A$201,A129)&gt;1,"Species listed more than once: combine the rows",IF(N(B129)=0,IF(N(C129)&gt;0,"Removal only: shares updated",""),IF(D129="Major host","Major host of a regulated pest: reconsider",IF(I129&gt;Results!$C$5,"Species above its limit after planting",IF(J129&gt;Results!$C$6,"Genus above its limit after planting",IF(K129&gt;Results!$C$7,"Family above its limit after planting",IF(D129="Host","Host of a regulated pest: check which pest",IF(OR(I129&gt;Results!$D$5,J129&gt;Results!$D$6,K129&gt;Results!$D$7),"Within 10–20–30, above a Melbourne target",IF(OR(D129="",D129="Not checked"),"OK for diversity; pest–host class not checked yet","OK")))))))))))))))</f>
        <v/>
      </c>
    </row>
    <row r="130" customFormat="false" ht="15" hidden="false" customHeight="true" outlineLevel="0" collapsed="false">
      <c r="A130" s="7"/>
      <c r="B130" s="8"/>
      <c r="C130" s="8"/>
      <c r="D130" s="7"/>
      <c r="E130" s="9" t="str">
        <f aca="false">IF(A130="","",IFERROR(LEFT(TRIM(A130),FIND(" ",TRIM(A130))-1),TRIM(A130)))</f>
        <v/>
      </c>
      <c r="F130" s="9" t="str">
        <f aca="false">IF(A130="","",IFERROR(VLOOKUP(E130,'Genus–family list'!$A$2:$B$400,2,FALSE()),"not in list"))</f>
        <v/>
      </c>
      <c r="G130" s="11" t="str">
        <f aca="false">IF(A130="","",SUMIF('Current trees'!$A$2:$A$501,A130,'Current trees'!$B$2:$B$501))</f>
        <v/>
      </c>
      <c r="H130" s="11" t="str">
        <f aca="false">IF(A130="","",IF(COUNTIF('Current trees'!$A$2:$A$501,A130)&gt;0,0,N(B130)-N(C130)))</f>
        <v/>
      </c>
      <c r="I130" s="10" t="str">
        <f aca="false">IF(A130="","",IF(Results!$D$11=0,0,(G130+N(B130)-N(C130))/Results!$D$11))</f>
        <v/>
      </c>
      <c r="J130" s="10" t="str">
        <f aca="false">IF(A130="","",IF(Results!$D$11=0,0,(SUMIF('Current trees'!$C$2:$C$501,E130,'Current trees'!$F$2:$F$501)+SUMIF('Planting plan'!$E$2:$E$201,E130,'Planting plan'!$H$2:$H$201))/Results!$D$11))</f>
        <v/>
      </c>
      <c r="K130" s="10" t="str">
        <f aca="false">IF(OR(A130="",F130="not in list"),"",IF(Results!$D$11=0,0,(SUMIF('Current trees'!$D$2:$D$501,F130,'Current trees'!$F$2:$F$501)+SUMIF('Planting plan'!$F$2:$F$201,F130,'Planting plan'!$H$2:$H$201))/Results!$D$11))</f>
        <v/>
      </c>
      <c r="L130" s="9" t="str">
        <f aca="false">IF(AND(A130="",B130="",C130=""),"",IF(A130="","Species name missing: these trees are not counted",IF(A130&lt;&gt;TRIM(A130),"Extra spaces in the species name: remove them",IF(OR(AND(B130&lt;&gt;"",IFERROR(OR(NOT(ISNUMBER(B130)),B130&lt;0,B130&lt;&gt;INT(B130)),TRUE())),AND(C130&lt;&gt;"",IFERROR(OR(NOT(ISNUMBER(C130)),C130&lt;0,C130&lt;&gt;INT(C130)),TRUE()))),"Number of trees must be a whole number, 0 or more",IF(N(C130)&gt;N(G130)+N(B130),"More trees removed than exist: check",IF(F130="not in list","Genus not in 'Genus–family list': add it",IF(COUNTIF($A$2:$A$201,A130)&gt;1,"Species listed more than once: combine the rows",IF(N(B130)=0,IF(N(C130)&gt;0,"Removal only: shares updated",""),IF(D130="Major host","Major host of a regulated pest: reconsider",IF(I130&gt;Results!$C$5,"Species above its limit after planting",IF(J130&gt;Results!$C$6,"Genus above its limit after planting",IF(K130&gt;Results!$C$7,"Family above its limit after planting",IF(D130="Host","Host of a regulated pest: check which pest",IF(OR(I130&gt;Results!$D$5,J130&gt;Results!$D$6,K130&gt;Results!$D$7),"Within 10–20–30, above a Melbourne target",IF(OR(D130="",D130="Not checked"),"OK for diversity; pest–host class not checked yet","OK")))))))))))))))</f>
        <v/>
      </c>
    </row>
    <row r="131" customFormat="false" ht="15" hidden="false" customHeight="true" outlineLevel="0" collapsed="false">
      <c r="A131" s="7"/>
      <c r="B131" s="8"/>
      <c r="C131" s="8"/>
      <c r="D131" s="7"/>
      <c r="E131" s="9" t="str">
        <f aca="false">IF(A131="","",IFERROR(LEFT(TRIM(A131),FIND(" ",TRIM(A131))-1),TRIM(A131)))</f>
        <v/>
      </c>
      <c r="F131" s="9" t="str">
        <f aca="false">IF(A131="","",IFERROR(VLOOKUP(E131,'Genus–family list'!$A$2:$B$400,2,FALSE()),"not in list"))</f>
        <v/>
      </c>
      <c r="G131" s="11" t="str">
        <f aca="false">IF(A131="","",SUMIF('Current trees'!$A$2:$A$501,A131,'Current trees'!$B$2:$B$501))</f>
        <v/>
      </c>
      <c r="H131" s="11" t="str">
        <f aca="false">IF(A131="","",IF(COUNTIF('Current trees'!$A$2:$A$501,A131)&gt;0,0,N(B131)-N(C131)))</f>
        <v/>
      </c>
      <c r="I131" s="10" t="str">
        <f aca="false">IF(A131="","",IF(Results!$D$11=0,0,(G131+N(B131)-N(C131))/Results!$D$11))</f>
        <v/>
      </c>
      <c r="J131" s="10" t="str">
        <f aca="false">IF(A131="","",IF(Results!$D$11=0,0,(SUMIF('Current trees'!$C$2:$C$501,E131,'Current trees'!$F$2:$F$501)+SUMIF('Planting plan'!$E$2:$E$201,E131,'Planting plan'!$H$2:$H$201))/Results!$D$11))</f>
        <v/>
      </c>
      <c r="K131" s="10" t="str">
        <f aca="false">IF(OR(A131="",F131="not in list"),"",IF(Results!$D$11=0,0,(SUMIF('Current trees'!$D$2:$D$501,F131,'Current trees'!$F$2:$F$501)+SUMIF('Planting plan'!$F$2:$F$201,F131,'Planting plan'!$H$2:$H$201))/Results!$D$11))</f>
        <v/>
      </c>
      <c r="L131" s="9" t="str">
        <f aca="false">IF(AND(A131="",B131="",C131=""),"",IF(A131="","Species name missing: these trees are not counted",IF(A131&lt;&gt;TRIM(A131),"Extra spaces in the species name: remove them",IF(OR(AND(B131&lt;&gt;"",IFERROR(OR(NOT(ISNUMBER(B131)),B131&lt;0,B131&lt;&gt;INT(B131)),TRUE())),AND(C131&lt;&gt;"",IFERROR(OR(NOT(ISNUMBER(C131)),C131&lt;0,C131&lt;&gt;INT(C131)),TRUE()))),"Number of trees must be a whole number, 0 or more",IF(N(C131)&gt;N(G131)+N(B131),"More trees removed than exist: check",IF(F131="not in list","Genus not in 'Genus–family list': add it",IF(COUNTIF($A$2:$A$201,A131)&gt;1,"Species listed more than once: combine the rows",IF(N(B131)=0,IF(N(C131)&gt;0,"Removal only: shares updated",""),IF(D131="Major host","Major host of a regulated pest: reconsider",IF(I131&gt;Results!$C$5,"Species above its limit after planting",IF(J131&gt;Results!$C$6,"Genus above its limit after planting",IF(K131&gt;Results!$C$7,"Family above its limit after planting",IF(D131="Host","Host of a regulated pest: check which pest",IF(OR(I131&gt;Results!$D$5,J131&gt;Results!$D$6,K131&gt;Results!$D$7),"Within 10–20–30, above a Melbourne target",IF(OR(D131="",D131="Not checked"),"OK for diversity; pest–host class not checked yet","OK")))))))))))))))</f>
        <v/>
      </c>
    </row>
    <row r="132" customFormat="false" ht="15" hidden="false" customHeight="true" outlineLevel="0" collapsed="false">
      <c r="A132" s="7"/>
      <c r="B132" s="8"/>
      <c r="C132" s="8"/>
      <c r="D132" s="7"/>
      <c r="E132" s="9" t="str">
        <f aca="false">IF(A132="","",IFERROR(LEFT(TRIM(A132),FIND(" ",TRIM(A132))-1),TRIM(A132)))</f>
        <v/>
      </c>
      <c r="F132" s="9" t="str">
        <f aca="false">IF(A132="","",IFERROR(VLOOKUP(E132,'Genus–family list'!$A$2:$B$400,2,FALSE()),"not in list"))</f>
        <v/>
      </c>
      <c r="G132" s="11" t="str">
        <f aca="false">IF(A132="","",SUMIF('Current trees'!$A$2:$A$501,A132,'Current trees'!$B$2:$B$501))</f>
        <v/>
      </c>
      <c r="H132" s="11" t="str">
        <f aca="false">IF(A132="","",IF(COUNTIF('Current trees'!$A$2:$A$501,A132)&gt;0,0,N(B132)-N(C132)))</f>
        <v/>
      </c>
      <c r="I132" s="10" t="str">
        <f aca="false">IF(A132="","",IF(Results!$D$11=0,0,(G132+N(B132)-N(C132))/Results!$D$11))</f>
        <v/>
      </c>
      <c r="J132" s="10" t="str">
        <f aca="false">IF(A132="","",IF(Results!$D$11=0,0,(SUMIF('Current trees'!$C$2:$C$501,E132,'Current trees'!$F$2:$F$501)+SUMIF('Planting plan'!$E$2:$E$201,E132,'Planting plan'!$H$2:$H$201))/Results!$D$11))</f>
        <v/>
      </c>
      <c r="K132" s="10" t="str">
        <f aca="false">IF(OR(A132="",F132="not in list"),"",IF(Results!$D$11=0,0,(SUMIF('Current trees'!$D$2:$D$501,F132,'Current trees'!$F$2:$F$501)+SUMIF('Planting plan'!$F$2:$F$201,F132,'Planting plan'!$H$2:$H$201))/Results!$D$11))</f>
        <v/>
      </c>
      <c r="L132" s="9" t="str">
        <f aca="false">IF(AND(A132="",B132="",C132=""),"",IF(A132="","Species name missing: these trees are not counted",IF(A132&lt;&gt;TRIM(A132),"Extra spaces in the species name: remove them",IF(OR(AND(B132&lt;&gt;"",IFERROR(OR(NOT(ISNUMBER(B132)),B132&lt;0,B132&lt;&gt;INT(B132)),TRUE())),AND(C132&lt;&gt;"",IFERROR(OR(NOT(ISNUMBER(C132)),C132&lt;0,C132&lt;&gt;INT(C132)),TRUE()))),"Number of trees must be a whole number, 0 or more",IF(N(C132)&gt;N(G132)+N(B132),"More trees removed than exist: check",IF(F132="not in list","Genus not in 'Genus–family list': add it",IF(COUNTIF($A$2:$A$201,A132)&gt;1,"Species listed more than once: combine the rows",IF(N(B132)=0,IF(N(C132)&gt;0,"Removal only: shares updated",""),IF(D132="Major host","Major host of a regulated pest: reconsider",IF(I132&gt;Results!$C$5,"Species above its limit after planting",IF(J132&gt;Results!$C$6,"Genus above its limit after planting",IF(K132&gt;Results!$C$7,"Family above its limit after planting",IF(D132="Host","Host of a regulated pest: check which pest",IF(OR(I132&gt;Results!$D$5,J132&gt;Results!$D$6,K132&gt;Results!$D$7),"Within 10–20–30, above a Melbourne target",IF(OR(D132="",D132="Not checked"),"OK for diversity; pest–host class not checked yet","OK")))))))))))))))</f>
        <v/>
      </c>
    </row>
    <row r="133" customFormat="false" ht="15" hidden="false" customHeight="true" outlineLevel="0" collapsed="false">
      <c r="A133" s="7"/>
      <c r="B133" s="8"/>
      <c r="C133" s="8"/>
      <c r="D133" s="7"/>
      <c r="E133" s="9" t="str">
        <f aca="false">IF(A133="","",IFERROR(LEFT(TRIM(A133),FIND(" ",TRIM(A133))-1),TRIM(A133)))</f>
        <v/>
      </c>
      <c r="F133" s="9" t="str">
        <f aca="false">IF(A133="","",IFERROR(VLOOKUP(E133,'Genus–family list'!$A$2:$B$400,2,FALSE()),"not in list"))</f>
        <v/>
      </c>
      <c r="G133" s="11" t="str">
        <f aca="false">IF(A133="","",SUMIF('Current trees'!$A$2:$A$501,A133,'Current trees'!$B$2:$B$501))</f>
        <v/>
      </c>
      <c r="H133" s="11" t="str">
        <f aca="false">IF(A133="","",IF(COUNTIF('Current trees'!$A$2:$A$501,A133)&gt;0,0,N(B133)-N(C133)))</f>
        <v/>
      </c>
      <c r="I133" s="10" t="str">
        <f aca="false">IF(A133="","",IF(Results!$D$11=0,0,(G133+N(B133)-N(C133))/Results!$D$11))</f>
        <v/>
      </c>
      <c r="J133" s="10" t="str">
        <f aca="false">IF(A133="","",IF(Results!$D$11=0,0,(SUMIF('Current trees'!$C$2:$C$501,E133,'Current trees'!$F$2:$F$501)+SUMIF('Planting plan'!$E$2:$E$201,E133,'Planting plan'!$H$2:$H$201))/Results!$D$11))</f>
        <v/>
      </c>
      <c r="K133" s="10" t="str">
        <f aca="false">IF(OR(A133="",F133="not in list"),"",IF(Results!$D$11=0,0,(SUMIF('Current trees'!$D$2:$D$501,F133,'Current trees'!$F$2:$F$501)+SUMIF('Planting plan'!$F$2:$F$201,F133,'Planting plan'!$H$2:$H$201))/Results!$D$11))</f>
        <v/>
      </c>
      <c r="L133" s="9" t="str">
        <f aca="false">IF(AND(A133="",B133="",C133=""),"",IF(A133="","Species name missing: these trees are not counted",IF(A133&lt;&gt;TRIM(A133),"Extra spaces in the species name: remove them",IF(OR(AND(B133&lt;&gt;"",IFERROR(OR(NOT(ISNUMBER(B133)),B133&lt;0,B133&lt;&gt;INT(B133)),TRUE())),AND(C133&lt;&gt;"",IFERROR(OR(NOT(ISNUMBER(C133)),C133&lt;0,C133&lt;&gt;INT(C133)),TRUE()))),"Number of trees must be a whole number, 0 or more",IF(N(C133)&gt;N(G133)+N(B133),"More trees removed than exist: check",IF(F133="not in list","Genus not in 'Genus–family list': add it",IF(COUNTIF($A$2:$A$201,A133)&gt;1,"Species listed more than once: combine the rows",IF(N(B133)=0,IF(N(C133)&gt;0,"Removal only: shares updated",""),IF(D133="Major host","Major host of a regulated pest: reconsider",IF(I133&gt;Results!$C$5,"Species above its limit after planting",IF(J133&gt;Results!$C$6,"Genus above its limit after planting",IF(K133&gt;Results!$C$7,"Family above its limit after planting",IF(D133="Host","Host of a regulated pest: check which pest",IF(OR(I133&gt;Results!$D$5,J133&gt;Results!$D$6,K133&gt;Results!$D$7),"Within 10–20–30, above a Melbourne target",IF(OR(D133="",D133="Not checked"),"OK for diversity; pest–host class not checked yet","OK")))))))))))))))</f>
        <v/>
      </c>
    </row>
    <row r="134" customFormat="false" ht="15" hidden="false" customHeight="true" outlineLevel="0" collapsed="false">
      <c r="A134" s="7"/>
      <c r="B134" s="8"/>
      <c r="C134" s="8"/>
      <c r="D134" s="7"/>
      <c r="E134" s="9" t="str">
        <f aca="false">IF(A134="","",IFERROR(LEFT(TRIM(A134),FIND(" ",TRIM(A134))-1),TRIM(A134)))</f>
        <v/>
      </c>
      <c r="F134" s="9" t="str">
        <f aca="false">IF(A134="","",IFERROR(VLOOKUP(E134,'Genus–family list'!$A$2:$B$400,2,FALSE()),"not in list"))</f>
        <v/>
      </c>
      <c r="G134" s="11" t="str">
        <f aca="false">IF(A134="","",SUMIF('Current trees'!$A$2:$A$501,A134,'Current trees'!$B$2:$B$501))</f>
        <v/>
      </c>
      <c r="H134" s="11" t="str">
        <f aca="false">IF(A134="","",IF(COUNTIF('Current trees'!$A$2:$A$501,A134)&gt;0,0,N(B134)-N(C134)))</f>
        <v/>
      </c>
      <c r="I134" s="10" t="str">
        <f aca="false">IF(A134="","",IF(Results!$D$11=0,0,(G134+N(B134)-N(C134))/Results!$D$11))</f>
        <v/>
      </c>
      <c r="J134" s="10" t="str">
        <f aca="false">IF(A134="","",IF(Results!$D$11=0,0,(SUMIF('Current trees'!$C$2:$C$501,E134,'Current trees'!$F$2:$F$501)+SUMIF('Planting plan'!$E$2:$E$201,E134,'Planting plan'!$H$2:$H$201))/Results!$D$11))</f>
        <v/>
      </c>
      <c r="K134" s="10" t="str">
        <f aca="false">IF(OR(A134="",F134="not in list"),"",IF(Results!$D$11=0,0,(SUMIF('Current trees'!$D$2:$D$501,F134,'Current trees'!$F$2:$F$501)+SUMIF('Planting plan'!$F$2:$F$201,F134,'Planting plan'!$H$2:$H$201))/Results!$D$11))</f>
        <v/>
      </c>
      <c r="L134" s="9" t="str">
        <f aca="false">IF(AND(A134="",B134="",C134=""),"",IF(A134="","Species name missing: these trees are not counted",IF(A134&lt;&gt;TRIM(A134),"Extra spaces in the species name: remove them",IF(OR(AND(B134&lt;&gt;"",IFERROR(OR(NOT(ISNUMBER(B134)),B134&lt;0,B134&lt;&gt;INT(B134)),TRUE())),AND(C134&lt;&gt;"",IFERROR(OR(NOT(ISNUMBER(C134)),C134&lt;0,C134&lt;&gt;INT(C134)),TRUE()))),"Number of trees must be a whole number, 0 or more",IF(N(C134)&gt;N(G134)+N(B134),"More trees removed than exist: check",IF(F134="not in list","Genus not in 'Genus–family list': add it",IF(COUNTIF($A$2:$A$201,A134)&gt;1,"Species listed more than once: combine the rows",IF(N(B134)=0,IF(N(C134)&gt;0,"Removal only: shares updated",""),IF(D134="Major host","Major host of a regulated pest: reconsider",IF(I134&gt;Results!$C$5,"Species above its limit after planting",IF(J134&gt;Results!$C$6,"Genus above its limit after planting",IF(K134&gt;Results!$C$7,"Family above its limit after planting",IF(D134="Host","Host of a regulated pest: check which pest",IF(OR(I134&gt;Results!$D$5,J134&gt;Results!$D$6,K134&gt;Results!$D$7),"Within 10–20–30, above a Melbourne target",IF(OR(D134="",D134="Not checked"),"OK for diversity; pest–host class not checked yet","OK")))))))))))))))</f>
        <v/>
      </c>
    </row>
    <row r="135" customFormat="false" ht="15" hidden="false" customHeight="true" outlineLevel="0" collapsed="false">
      <c r="A135" s="7"/>
      <c r="B135" s="8"/>
      <c r="C135" s="8"/>
      <c r="D135" s="7"/>
      <c r="E135" s="9" t="str">
        <f aca="false">IF(A135="","",IFERROR(LEFT(TRIM(A135),FIND(" ",TRIM(A135))-1),TRIM(A135)))</f>
        <v/>
      </c>
      <c r="F135" s="9" t="str">
        <f aca="false">IF(A135="","",IFERROR(VLOOKUP(E135,'Genus–family list'!$A$2:$B$400,2,FALSE()),"not in list"))</f>
        <v/>
      </c>
      <c r="G135" s="11" t="str">
        <f aca="false">IF(A135="","",SUMIF('Current trees'!$A$2:$A$501,A135,'Current trees'!$B$2:$B$501))</f>
        <v/>
      </c>
      <c r="H135" s="11" t="str">
        <f aca="false">IF(A135="","",IF(COUNTIF('Current trees'!$A$2:$A$501,A135)&gt;0,0,N(B135)-N(C135)))</f>
        <v/>
      </c>
      <c r="I135" s="10" t="str">
        <f aca="false">IF(A135="","",IF(Results!$D$11=0,0,(G135+N(B135)-N(C135))/Results!$D$11))</f>
        <v/>
      </c>
      <c r="J135" s="10" t="str">
        <f aca="false">IF(A135="","",IF(Results!$D$11=0,0,(SUMIF('Current trees'!$C$2:$C$501,E135,'Current trees'!$F$2:$F$501)+SUMIF('Planting plan'!$E$2:$E$201,E135,'Planting plan'!$H$2:$H$201))/Results!$D$11))</f>
        <v/>
      </c>
      <c r="K135" s="10" t="str">
        <f aca="false">IF(OR(A135="",F135="not in list"),"",IF(Results!$D$11=0,0,(SUMIF('Current trees'!$D$2:$D$501,F135,'Current trees'!$F$2:$F$501)+SUMIF('Planting plan'!$F$2:$F$201,F135,'Planting plan'!$H$2:$H$201))/Results!$D$11))</f>
        <v/>
      </c>
      <c r="L135" s="9" t="str">
        <f aca="false">IF(AND(A135="",B135="",C135=""),"",IF(A135="","Species name missing: these trees are not counted",IF(A135&lt;&gt;TRIM(A135),"Extra spaces in the species name: remove them",IF(OR(AND(B135&lt;&gt;"",IFERROR(OR(NOT(ISNUMBER(B135)),B135&lt;0,B135&lt;&gt;INT(B135)),TRUE())),AND(C135&lt;&gt;"",IFERROR(OR(NOT(ISNUMBER(C135)),C135&lt;0,C135&lt;&gt;INT(C135)),TRUE()))),"Number of trees must be a whole number, 0 or more",IF(N(C135)&gt;N(G135)+N(B135),"More trees removed than exist: check",IF(F135="not in list","Genus not in 'Genus–family list': add it",IF(COUNTIF($A$2:$A$201,A135)&gt;1,"Species listed more than once: combine the rows",IF(N(B135)=0,IF(N(C135)&gt;0,"Removal only: shares updated",""),IF(D135="Major host","Major host of a regulated pest: reconsider",IF(I135&gt;Results!$C$5,"Species above its limit after planting",IF(J135&gt;Results!$C$6,"Genus above its limit after planting",IF(K135&gt;Results!$C$7,"Family above its limit after planting",IF(D135="Host","Host of a regulated pest: check which pest",IF(OR(I135&gt;Results!$D$5,J135&gt;Results!$D$6,K135&gt;Results!$D$7),"Within 10–20–30, above a Melbourne target",IF(OR(D135="",D135="Not checked"),"OK for diversity; pest–host class not checked yet","OK")))))))))))))))</f>
        <v/>
      </c>
    </row>
    <row r="136" customFormat="false" ht="15" hidden="false" customHeight="true" outlineLevel="0" collapsed="false">
      <c r="A136" s="7"/>
      <c r="B136" s="8"/>
      <c r="C136" s="8"/>
      <c r="D136" s="7"/>
      <c r="E136" s="9" t="str">
        <f aca="false">IF(A136="","",IFERROR(LEFT(TRIM(A136),FIND(" ",TRIM(A136))-1),TRIM(A136)))</f>
        <v/>
      </c>
      <c r="F136" s="9" t="str">
        <f aca="false">IF(A136="","",IFERROR(VLOOKUP(E136,'Genus–family list'!$A$2:$B$400,2,FALSE()),"not in list"))</f>
        <v/>
      </c>
      <c r="G136" s="11" t="str">
        <f aca="false">IF(A136="","",SUMIF('Current trees'!$A$2:$A$501,A136,'Current trees'!$B$2:$B$501))</f>
        <v/>
      </c>
      <c r="H136" s="11" t="str">
        <f aca="false">IF(A136="","",IF(COUNTIF('Current trees'!$A$2:$A$501,A136)&gt;0,0,N(B136)-N(C136)))</f>
        <v/>
      </c>
      <c r="I136" s="10" t="str">
        <f aca="false">IF(A136="","",IF(Results!$D$11=0,0,(G136+N(B136)-N(C136))/Results!$D$11))</f>
        <v/>
      </c>
      <c r="J136" s="10" t="str">
        <f aca="false">IF(A136="","",IF(Results!$D$11=0,0,(SUMIF('Current trees'!$C$2:$C$501,E136,'Current trees'!$F$2:$F$501)+SUMIF('Planting plan'!$E$2:$E$201,E136,'Planting plan'!$H$2:$H$201))/Results!$D$11))</f>
        <v/>
      </c>
      <c r="K136" s="10" t="str">
        <f aca="false">IF(OR(A136="",F136="not in list"),"",IF(Results!$D$11=0,0,(SUMIF('Current trees'!$D$2:$D$501,F136,'Current trees'!$F$2:$F$501)+SUMIF('Planting plan'!$F$2:$F$201,F136,'Planting plan'!$H$2:$H$201))/Results!$D$11))</f>
        <v/>
      </c>
      <c r="L136" s="9" t="str">
        <f aca="false">IF(AND(A136="",B136="",C136=""),"",IF(A136="","Species name missing: these trees are not counted",IF(A136&lt;&gt;TRIM(A136),"Extra spaces in the species name: remove them",IF(OR(AND(B136&lt;&gt;"",IFERROR(OR(NOT(ISNUMBER(B136)),B136&lt;0,B136&lt;&gt;INT(B136)),TRUE())),AND(C136&lt;&gt;"",IFERROR(OR(NOT(ISNUMBER(C136)),C136&lt;0,C136&lt;&gt;INT(C136)),TRUE()))),"Number of trees must be a whole number, 0 or more",IF(N(C136)&gt;N(G136)+N(B136),"More trees removed than exist: check",IF(F136="not in list","Genus not in 'Genus–family list': add it",IF(COUNTIF($A$2:$A$201,A136)&gt;1,"Species listed more than once: combine the rows",IF(N(B136)=0,IF(N(C136)&gt;0,"Removal only: shares updated",""),IF(D136="Major host","Major host of a regulated pest: reconsider",IF(I136&gt;Results!$C$5,"Species above its limit after planting",IF(J136&gt;Results!$C$6,"Genus above its limit after planting",IF(K136&gt;Results!$C$7,"Family above its limit after planting",IF(D136="Host","Host of a regulated pest: check which pest",IF(OR(I136&gt;Results!$D$5,J136&gt;Results!$D$6,K136&gt;Results!$D$7),"Within 10–20–30, above a Melbourne target",IF(OR(D136="",D136="Not checked"),"OK for diversity; pest–host class not checked yet","OK")))))))))))))))</f>
        <v/>
      </c>
    </row>
    <row r="137" customFormat="false" ht="15" hidden="false" customHeight="true" outlineLevel="0" collapsed="false">
      <c r="A137" s="7"/>
      <c r="B137" s="8"/>
      <c r="C137" s="8"/>
      <c r="D137" s="7"/>
      <c r="E137" s="9" t="str">
        <f aca="false">IF(A137="","",IFERROR(LEFT(TRIM(A137),FIND(" ",TRIM(A137))-1),TRIM(A137)))</f>
        <v/>
      </c>
      <c r="F137" s="9" t="str">
        <f aca="false">IF(A137="","",IFERROR(VLOOKUP(E137,'Genus–family list'!$A$2:$B$400,2,FALSE()),"not in list"))</f>
        <v/>
      </c>
      <c r="G137" s="11" t="str">
        <f aca="false">IF(A137="","",SUMIF('Current trees'!$A$2:$A$501,A137,'Current trees'!$B$2:$B$501))</f>
        <v/>
      </c>
      <c r="H137" s="11" t="str">
        <f aca="false">IF(A137="","",IF(COUNTIF('Current trees'!$A$2:$A$501,A137)&gt;0,0,N(B137)-N(C137)))</f>
        <v/>
      </c>
      <c r="I137" s="10" t="str">
        <f aca="false">IF(A137="","",IF(Results!$D$11=0,0,(G137+N(B137)-N(C137))/Results!$D$11))</f>
        <v/>
      </c>
      <c r="J137" s="10" t="str">
        <f aca="false">IF(A137="","",IF(Results!$D$11=0,0,(SUMIF('Current trees'!$C$2:$C$501,E137,'Current trees'!$F$2:$F$501)+SUMIF('Planting plan'!$E$2:$E$201,E137,'Planting plan'!$H$2:$H$201))/Results!$D$11))</f>
        <v/>
      </c>
      <c r="K137" s="10" t="str">
        <f aca="false">IF(OR(A137="",F137="not in list"),"",IF(Results!$D$11=0,0,(SUMIF('Current trees'!$D$2:$D$501,F137,'Current trees'!$F$2:$F$501)+SUMIF('Planting plan'!$F$2:$F$201,F137,'Planting plan'!$H$2:$H$201))/Results!$D$11))</f>
        <v/>
      </c>
      <c r="L137" s="9" t="str">
        <f aca="false">IF(AND(A137="",B137="",C137=""),"",IF(A137="","Species name missing: these trees are not counted",IF(A137&lt;&gt;TRIM(A137),"Extra spaces in the species name: remove them",IF(OR(AND(B137&lt;&gt;"",IFERROR(OR(NOT(ISNUMBER(B137)),B137&lt;0,B137&lt;&gt;INT(B137)),TRUE())),AND(C137&lt;&gt;"",IFERROR(OR(NOT(ISNUMBER(C137)),C137&lt;0,C137&lt;&gt;INT(C137)),TRUE()))),"Number of trees must be a whole number, 0 or more",IF(N(C137)&gt;N(G137)+N(B137),"More trees removed than exist: check",IF(F137="not in list","Genus not in 'Genus–family list': add it",IF(COUNTIF($A$2:$A$201,A137)&gt;1,"Species listed more than once: combine the rows",IF(N(B137)=0,IF(N(C137)&gt;0,"Removal only: shares updated",""),IF(D137="Major host","Major host of a regulated pest: reconsider",IF(I137&gt;Results!$C$5,"Species above its limit after planting",IF(J137&gt;Results!$C$6,"Genus above its limit after planting",IF(K137&gt;Results!$C$7,"Family above its limit after planting",IF(D137="Host","Host of a regulated pest: check which pest",IF(OR(I137&gt;Results!$D$5,J137&gt;Results!$D$6,K137&gt;Results!$D$7),"Within 10–20–30, above a Melbourne target",IF(OR(D137="",D137="Not checked"),"OK for diversity; pest–host class not checked yet","OK")))))))))))))))</f>
        <v/>
      </c>
    </row>
    <row r="138" customFormat="false" ht="15" hidden="false" customHeight="true" outlineLevel="0" collapsed="false">
      <c r="A138" s="7"/>
      <c r="B138" s="8"/>
      <c r="C138" s="8"/>
      <c r="D138" s="7"/>
      <c r="E138" s="9" t="str">
        <f aca="false">IF(A138="","",IFERROR(LEFT(TRIM(A138),FIND(" ",TRIM(A138))-1),TRIM(A138)))</f>
        <v/>
      </c>
      <c r="F138" s="9" t="str">
        <f aca="false">IF(A138="","",IFERROR(VLOOKUP(E138,'Genus–family list'!$A$2:$B$400,2,FALSE()),"not in list"))</f>
        <v/>
      </c>
      <c r="G138" s="11" t="str">
        <f aca="false">IF(A138="","",SUMIF('Current trees'!$A$2:$A$501,A138,'Current trees'!$B$2:$B$501))</f>
        <v/>
      </c>
      <c r="H138" s="11" t="str">
        <f aca="false">IF(A138="","",IF(COUNTIF('Current trees'!$A$2:$A$501,A138)&gt;0,0,N(B138)-N(C138)))</f>
        <v/>
      </c>
      <c r="I138" s="10" t="str">
        <f aca="false">IF(A138="","",IF(Results!$D$11=0,0,(G138+N(B138)-N(C138))/Results!$D$11))</f>
        <v/>
      </c>
      <c r="J138" s="10" t="str">
        <f aca="false">IF(A138="","",IF(Results!$D$11=0,0,(SUMIF('Current trees'!$C$2:$C$501,E138,'Current trees'!$F$2:$F$501)+SUMIF('Planting plan'!$E$2:$E$201,E138,'Planting plan'!$H$2:$H$201))/Results!$D$11))</f>
        <v/>
      </c>
      <c r="K138" s="10" t="str">
        <f aca="false">IF(OR(A138="",F138="not in list"),"",IF(Results!$D$11=0,0,(SUMIF('Current trees'!$D$2:$D$501,F138,'Current trees'!$F$2:$F$501)+SUMIF('Planting plan'!$F$2:$F$201,F138,'Planting plan'!$H$2:$H$201))/Results!$D$11))</f>
        <v/>
      </c>
      <c r="L138" s="9" t="str">
        <f aca="false">IF(AND(A138="",B138="",C138=""),"",IF(A138="","Species name missing: these trees are not counted",IF(A138&lt;&gt;TRIM(A138),"Extra spaces in the species name: remove them",IF(OR(AND(B138&lt;&gt;"",IFERROR(OR(NOT(ISNUMBER(B138)),B138&lt;0,B138&lt;&gt;INT(B138)),TRUE())),AND(C138&lt;&gt;"",IFERROR(OR(NOT(ISNUMBER(C138)),C138&lt;0,C138&lt;&gt;INT(C138)),TRUE()))),"Number of trees must be a whole number, 0 or more",IF(N(C138)&gt;N(G138)+N(B138),"More trees removed than exist: check",IF(F138="not in list","Genus not in 'Genus–family list': add it",IF(COUNTIF($A$2:$A$201,A138)&gt;1,"Species listed more than once: combine the rows",IF(N(B138)=0,IF(N(C138)&gt;0,"Removal only: shares updated",""),IF(D138="Major host","Major host of a regulated pest: reconsider",IF(I138&gt;Results!$C$5,"Species above its limit after planting",IF(J138&gt;Results!$C$6,"Genus above its limit after planting",IF(K138&gt;Results!$C$7,"Family above its limit after planting",IF(D138="Host","Host of a regulated pest: check which pest",IF(OR(I138&gt;Results!$D$5,J138&gt;Results!$D$6,K138&gt;Results!$D$7),"Within 10–20–30, above a Melbourne target",IF(OR(D138="",D138="Not checked"),"OK for diversity; pest–host class not checked yet","OK")))))))))))))))</f>
        <v/>
      </c>
    </row>
    <row r="139" customFormat="false" ht="15" hidden="false" customHeight="true" outlineLevel="0" collapsed="false">
      <c r="A139" s="7"/>
      <c r="B139" s="8"/>
      <c r="C139" s="8"/>
      <c r="D139" s="7"/>
      <c r="E139" s="9" t="str">
        <f aca="false">IF(A139="","",IFERROR(LEFT(TRIM(A139),FIND(" ",TRIM(A139))-1),TRIM(A139)))</f>
        <v/>
      </c>
      <c r="F139" s="9" t="str">
        <f aca="false">IF(A139="","",IFERROR(VLOOKUP(E139,'Genus–family list'!$A$2:$B$400,2,FALSE()),"not in list"))</f>
        <v/>
      </c>
      <c r="G139" s="11" t="str">
        <f aca="false">IF(A139="","",SUMIF('Current trees'!$A$2:$A$501,A139,'Current trees'!$B$2:$B$501))</f>
        <v/>
      </c>
      <c r="H139" s="11" t="str">
        <f aca="false">IF(A139="","",IF(COUNTIF('Current trees'!$A$2:$A$501,A139)&gt;0,0,N(B139)-N(C139)))</f>
        <v/>
      </c>
      <c r="I139" s="10" t="str">
        <f aca="false">IF(A139="","",IF(Results!$D$11=0,0,(G139+N(B139)-N(C139))/Results!$D$11))</f>
        <v/>
      </c>
      <c r="J139" s="10" t="str">
        <f aca="false">IF(A139="","",IF(Results!$D$11=0,0,(SUMIF('Current trees'!$C$2:$C$501,E139,'Current trees'!$F$2:$F$501)+SUMIF('Planting plan'!$E$2:$E$201,E139,'Planting plan'!$H$2:$H$201))/Results!$D$11))</f>
        <v/>
      </c>
      <c r="K139" s="10" t="str">
        <f aca="false">IF(OR(A139="",F139="not in list"),"",IF(Results!$D$11=0,0,(SUMIF('Current trees'!$D$2:$D$501,F139,'Current trees'!$F$2:$F$501)+SUMIF('Planting plan'!$F$2:$F$201,F139,'Planting plan'!$H$2:$H$201))/Results!$D$11))</f>
        <v/>
      </c>
      <c r="L139" s="9" t="str">
        <f aca="false">IF(AND(A139="",B139="",C139=""),"",IF(A139="","Species name missing: these trees are not counted",IF(A139&lt;&gt;TRIM(A139),"Extra spaces in the species name: remove them",IF(OR(AND(B139&lt;&gt;"",IFERROR(OR(NOT(ISNUMBER(B139)),B139&lt;0,B139&lt;&gt;INT(B139)),TRUE())),AND(C139&lt;&gt;"",IFERROR(OR(NOT(ISNUMBER(C139)),C139&lt;0,C139&lt;&gt;INT(C139)),TRUE()))),"Number of trees must be a whole number, 0 or more",IF(N(C139)&gt;N(G139)+N(B139),"More trees removed than exist: check",IF(F139="not in list","Genus not in 'Genus–family list': add it",IF(COUNTIF($A$2:$A$201,A139)&gt;1,"Species listed more than once: combine the rows",IF(N(B139)=0,IF(N(C139)&gt;0,"Removal only: shares updated",""),IF(D139="Major host","Major host of a regulated pest: reconsider",IF(I139&gt;Results!$C$5,"Species above its limit after planting",IF(J139&gt;Results!$C$6,"Genus above its limit after planting",IF(K139&gt;Results!$C$7,"Family above its limit after planting",IF(D139="Host","Host of a regulated pest: check which pest",IF(OR(I139&gt;Results!$D$5,J139&gt;Results!$D$6,K139&gt;Results!$D$7),"Within 10–20–30, above a Melbourne target",IF(OR(D139="",D139="Not checked"),"OK for diversity; pest–host class not checked yet","OK")))))))))))))))</f>
        <v/>
      </c>
    </row>
    <row r="140" customFormat="false" ht="15" hidden="false" customHeight="true" outlineLevel="0" collapsed="false">
      <c r="A140" s="7"/>
      <c r="B140" s="8"/>
      <c r="C140" s="8"/>
      <c r="D140" s="7"/>
      <c r="E140" s="9" t="str">
        <f aca="false">IF(A140="","",IFERROR(LEFT(TRIM(A140),FIND(" ",TRIM(A140))-1),TRIM(A140)))</f>
        <v/>
      </c>
      <c r="F140" s="9" t="str">
        <f aca="false">IF(A140="","",IFERROR(VLOOKUP(E140,'Genus–family list'!$A$2:$B$400,2,FALSE()),"not in list"))</f>
        <v/>
      </c>
      <c r="G140" s="11" t="str">
        <f aca="false">IF(A140="","",SUMIF('Current trees'!$A$2:$A$501,A140,'Current trees'!$B$2:$B$501))</f>
        <v/>
      </c>
      <c r="H140" s="11" t="str">
        <f aca="false">IF(A140="","",IF(COUNTIF('Current trees'!$A$2:$A$501,A140)&gt;0,0,N(B140)-N(C140)))</f>
        <v/>
      </c>
      <c r="I140" s="10" t="str">
        <f aca="false">IF(A140="","",IF(Results!$D$11=0,0,(G140+N(B140)-N(C140))/Results!$D$11))</f>
        <v/>
      </c>
      <c r="J140" s="10" t="str">
        <f aca="false">IF(A140="","",IF(Results!$D$11=0,0,(SUMIF('Current trees'!$C$2:$C$501,E140,'Current trees'!$F$2:$F$501)+SUMIF('Planting plan'!$E$2:$E$201,E140,'Planting plan'!$H$2:$H$201))/Results!$D$11))</f>
        <v/>
      </c>
      <c r="K140" s="10" t="str">
        <f aca="false">IF(OR(A140="",F140="not in list"),"",IF(Results!$D$11=0,0,(SUMIF('Current trees'!$D$2:$D$501,F140,'Current trees'!$F$2:$F$501)+SUMIF('Planting plan'!$F$2:$F$201,F140,'Planting plan'!$H$2:$H$201))/Results!$D$11))</f>
        <v/>
      </c>
      <c r="L140" s="9" t="str">
        <f aca="false">IF(AND(A140="",B140="",C140=""),"",IF(A140="","Species name missing: these trees are not counted",IF(A140&lt;&gt;TRIM(A140),"Extra spaces in the species name: remove them",IF(OR(AND(B140&lt;&gt;"",IFERROR(OR(NOT(ISNUMBER(B140)),B140&lt;0,B140&lt;&gt;INT(B140)),TRUE())),AND(C140&lt;&gt;"",IFERROR(OR(NOT(ISNUMBER(C140)),C140&lt;0,C140&lt;&gt;INT(C140)),TRUE()))),"Number of trees must be a whole number, 0 or more",IF(N(C140)&gt;N(G140)+N(B140),"More trees removed than exist: check",IF(F140="not in list","Genus not in 'Genus–family list': add it",IF(COUNTIF($A$2:$A$201,A140)&gt;1,"Species listed more than once: combine the rows",IF(N(B140)=0,IF(N(C140)&gt;0,"Removal only: shares updated",""),IF(D140="Major host","Major host of a regulated pest: reconsider",IF(I140&gt;Results!$C$5,"Species above its limit after planting",IF(J140&gt;Results!$C$6,"Genus above its limit after planting",IF(K140&gt;Results!$C$7,"Family above its limit after planting",IF(D140="Host","Host of a regulated pest: check which pest",IF(OR(I140&gt;Results!$D$5,J140&gt;Results!$D$6,K140&gt;Results!$D$7),"Within 10–20–30, above a Melbourne target",IF(OR(D140="",D140="Not checked"),"OK for diversity; pest–host class not checked yet","OK")))))))))))))))</f>
        <v/>
      </c>
    </row>
    <row r="141" customFormat="false" ht="15" hidden="false" customHeight="true" outlineLevel="0" collapsed="false">
      <c r="A141" s="7"/>
      <c r="B141" s="8"/>
      <c r="C141" s="8"/>
      <c r="D141" s="7"/>
      <c r="E141" s="9" t="str">
        <f aca="false">IF(A141="","",IFERROR(LEFT(TRIM(A141),FIND(" ",TRIM(A141))-1),TRIM(A141)))</f>
        <v/>
      </c>
      <c r="F141" s="9" t="str">
        <f aca="false">IF(A141="","",IFERROR(VLOOKUP(E141,'Genus–family list'!$A$2:$B$400,2,FALSE()),"not in list"))</f>
        <v/>
      </c>
      <c r="G141" s="11" t="str">
        <f aca="false">IF(A141="","",SUMIF('Current trees'!$A$2:$A$501,A141,'Current trees'!$B$2:$B$501))</f>
        <v/>
      </c>
      <c r="H141" s="11" t="str">
        <f aca="false">IF(A141="","",IF(COUNTIF('Current trees'!$A$2:$A$501,A141)&gt;0,0,N(B141)-N(C141)))</f>
        <v/>
      </c>
      <c r="I141" s="10" t="str">
        <f aca="false">IF(A141="","",IF(Results!$D$11=0,0,(G141+N(B141)-N(C141))/Results!$D$11))</f>
        <v/>
      </c>
      <c r="J141" s="10" t="str">
        <f aca="false">IF(A141="","",IF(Results!$D$11=0,0,(SUMIF('Current trees'!$C$2:$C$501,E141,'Current trees'!$F$2:$F$501)+SUMIF('Planting plan'!$E$2:$E$201,E141,'Planting plan'!$H$2:$H$201))/Results!$D$11))</f>
        <v/>
      </c>
      <c r="K141" s="10" t="str">
        <f aca="false">IF(OR(A141="",F141="not in list"),"",IF(Results!$D$11=0,0,(SUMIF('Current trees'!$D$2:$D$501,F141,'Current trees'!$F$2:$F$501)+SUMIF('Planting plan'!$F$2:$F$201,F141,'Planting plan'!$H$2:$H$201))/Results!$D$11))</f>
        <v/>
      </c>
      <c r="L141" s="9" t="str">
        <f aca="false">IF(AND(A141="",B141="",C141=""),"",IF(A141="","Species name missing: these trees are not counted",IF(A141&lt;&gt;TRIM(A141),"Extra spaces in the species name: remove them",IF(OR(AND(B141&lt;&gt;"",IFERROR(OR(NOT(ISNUMBER(B141)),B141&lt;0,B141&lt;&gt;INT(B141)),TRUE())),AND(C141&lt;&gt;"",IFERROR(OR(NOT(ISNUMBER(C141)),C141&lt;0,C141&lt;&gt;INT(C141)),TRUE()))),"Number of trees must be a whole number, 0 or more",IF(N(C141)&gt;N(G141)+N(B141),"More trees removed than exist: check",IF(F141="not in list","Genus not in 'Genus–family list': add it",IF(COUNTIF($A$2:$A$201,A141)&gt;1,"Species listed more than once: combine the rows",IF(N(B141)=0,IF(N(C141)&gt;0,"Removal only: shares updated",""),IF(D141="Major host","Major host of a regulated pest: reconsider",IF(I141&gt;Results!$C$5,"Species above its limit after planting",IF(J141&gt;Results!$C$6,"Genus above its limit after planting",IF(K141&gt;Results!$C$7,"Family above its limit after planting",IF(D141="Host","Host of a regulated pest: check which pest",IF(OR(I141&gt;Results!$D$5,J141&gt;Results!$D$6,K141&gt;Results!$D$7),"Within 10–20–30, above a Melbourne target",IF(OR(D141="",D141="Not checked"),"OK for diversity; pest–host class not checked yet","OK")))))))))))))))</f>
        <v/>
      </c>
    </row>
    <row r="142" customFormat="false" ht="15" hidden="false" customHeight="true" outlineLevel="0" collapsed="false">
      <c r="A142" s="7"/>
      <c r="B142" s="8"/>
      <c r="C142" s="8"/>
      <c r="D142" s="7"/>
      <c r="E142" s="9" t="str">
        <f aca="false">IF(A142="","",IFERROR(LEFT(TRIM(A142),FIND(" ",TRIM(A142))-1),TRIM(A142)))</f>
        <v/>
      </c>
      <c r="F142" s="9" t="str">
        <f aca="false">IF(A142="","",IFERROR(VLOOKUP(E142,'Genus–family list'!$A$2:$B$400,2,FALSE()),"not in list"))</f>
        <v/>
      </c>
      <c r="G142" s="11" t="str">
        <f aca="false">IF(A142="","",SUMIF('Current trees'!$A$2:$A$501,A142,'Current trees'!$B$2:$B$501))</f>
        <v/>
      </c>
      <c r="H142" s="11" t="str">
        <f aca="false">IF(A142="","",IF(COUNTIF('Current trees'!$A$2:$A$501,A142)&gt;0,0,N(B142)-N(C142)))</f>
        <v/>
      </c>
      <c r="I142" s="10" t="str">
        <f aca="false">IF(A142="","",IF(Results!$D$11=0,0,(G142+N(B142)-N(C142))/Results!$D$11))</f>
        <v/>
      </c>
      <c r="J142" s="10" t="str">
        <f aca="false">IF(A142="","",IF(Results!$D$11=0,0,(SUMIF('Current trees'!$C$2:$C$501,E142,'Current trees'!$F$2:$F$501)+SUMIF('Planting plan'!$E$2:$E$201,E142,'Planting plan'!$H$2:$H$201))/Results!$D$11))</f>
        <v/>
      </c>
      <c r="K142" s="10" t="str">
        <f aca="false">IF(OR(A142="",F142="not in list"),"",IF(Results!$D$11=0,0,(SUMIF('Current trees'!$D$2:$D$501,F142,'Current trees'!$F$2:$F$501)+SUMIF('Planting plan'!$F$2:$F$201,F142,'Planting plan'!$H$2:$H$201))/Results!$D$11))</f>
        <v/>
      </c>
      <c r="L142" s="9" t="str">
        <f aca="false">IF(AND(A142="",B142="",C142=""),"",IF(A142="","Species name missing: these trees are not counted",IF(A142&lt;&gt;TRIM(A142),"Extra spaces in the species name: remove them",IF(OR(AND(B142&lt;&gt;"",IFERROR(OR(NOT(ISNUMBER(B142)),B142&lt;0,B142&lt;&gt;INT(B142)),TRUE())),AND(C142&lt;&gt;"",IFERROR(OR(NOT(ISNUMBER(C142)),C142&lt;0,C142&lt;&gt;INT(C142)),TRUE()))),"Number of trees must be a whole number, 0 or more",IF(N(C142)&gt;N(G142)+N(B142),"More trees removed than exist: check",IF(F142="not in list","Genus not in 'Genus–family list': add it",IF(COUNTIF($A$2:$A$201,A142)&gt;1,"Species listed more than once: combine the rows",IF(N(B142)=0,IF(N(C142)&gt;0,"Removal only: shares updated",""),IF(D142="Major host","Major host of a regulated pest: reconsider",IF(I142&gt;Results!$C$5,"Species above its limit after planting",IF(J142&gt;Results!$C$6,"Genus above its limit after planting",IF(K142&gt;Results!$C$7,"Family above its limit after planting",IF(D142="Host","Host of a regulated pest: check which pest",IF(OR(I142&gt;Results!$D$5,J142&gt;Results!$D$6,K142&gt;Results!$D$7),"Within 10–20–30, above a Melbourne target",IF(OR(D142="",D142="Not checked"),"OK for diversity; pest–host class not checked yet","OK")))))))))))))))</f>
        <v/>
      </c>
    </row>
    <row r="143" customFormat="false" ht="15" hidden="false" customHeight="true" outlineLevel="0" collapsed="false">
      <c r="A143" s="7"/>
      <c r="B143" s="8"/>
      <c r="C143" s="8"/>
      <c r="D143" s="7"/>
      <c r="E143" s="9" t="str">
        <f aca="false">IF(A143="","",IFERROR(LEFT(TRIM(A143),FIND(" ",TRIM(A143))-1),TRIM(A143)))</f>
        <v/>
      </c>
      <c r="F143" s="9" t="str">
        <f aca="false">IF(A143="","",IFERROR(VLOOKUP(E143,'Genus–family list'!$A$2:$B$400,2,FALSE()),"not in list"))</f>
        <v/>
      </c>
      <c r="G143" s="11" t="str">
        <f aca="false">IF(A143="","",SUMIF('Current trees'!$A$2:$A$501,A143,'Current trees'!$B$2:$B$501))</f>
        <v/>
      </c>
      <c r="H143" s="11" t="str">
        <f aca="false">IF(A143="","",IF(COUNTIF('Current trees'!$A$2:$A$501,A143)&gt;0,0,N(B143)-N(C143)))</f>
        <v/>
      </c>
      <c r="I143" s="10" t="str">
        <f aca="false">IF(A143="","",IF(Results!$D$11=0,0,(G143+N(B143)-N(C143))/Results!$D$11))</f>
        <v/>
      </c>
      <c r="J143" s="10" t="str">
        <f aca="false">IF(A143="","",IF(Results!$D$11=0,0,(SUMIF('Current trees'!$C$2:$C$501,E143,'Current trees'!$F$2:$F$501)+SUMIF('Planting plan'!$E$2:$E$201,E143,'Planting plan'!$H$2:$H$201))/Results!$D$11))</f>
        <v/>
      </c>
      <c r="K143" s="10" t="str">
        <f aca="false">IF(OR(A143="",F143="not in list"),"",IF(Results!$D$11=0,0,(SUMIF('Current trees'!$D$2:$D$501,F143,'Current trees'!$F$2:$F$501)+SUMIF('Planting plan'!$F$2:$F$201,F143,'Planting plan'!$H$2:$H$201))/Results!$D$11))</f>
        <v/>
      </c>
      <c r="L143" s="9" t="str">
        <f aca="false">IF(AND(A143="",B143="",C143=""),"",IF(A143="","Species name missing: these trees are not counted",IF(A143&lt;&gt;TRIM(A143),"Extra spaces in the species name: remove them",IF(OR(AND(B143&lt;&gt;"",IFERROR(OR(NOT(ISNUMBER(B143)),B143&lt;0,B143&lt;&gt;INT(B143)),TRUE())),AND(C143&lt;&gt;"",IFERROR(OR(NOT(ISNUMBER(C143)),C143&lt;0,C143&lt;&gt;INT(C143)),TRUE()))),"Number of trees must be a whole number, 0 or more",IF(N(C143)&gt;N(G143)+N(B143),"More trees removed than exist: check",IF(F143="not in list","Genus not in 'Genus–family list': add it",IF(COUNTIF($A$2:$A$201,A143)&gt;1,"Species listed more than once: combine the rows",IF(N(B143)=0,IF(N(C143)&gt;0,"Removal only: shares updated",""),IF(D143="Major host","Major host of a regulated pest: reconsider",IF(I143&gt;Results!$C$5,"Species above its limit after planting",IF(J143&gt;Results!$C$6,"Genus above its limit after planting",IF(K143&gt;Results!$C$7,"Family above its limit after planting",IF(D143="Host","Host of a regulated pest: check which pest",IF(OR(I143&gt;Results!$D$5,J143&gt;Results!$D$6,K143&gt;Results!$D$7),"Within 10–20–30, above a Melbourne target",IF(OR(D143="",D143="Not checked"),"OK for diversity; pest–host class not checked yet","OK")))))))))))))))</f>
        <v/>
      </c>
    </row>
    <row r="144" customFormat="false" ht="15" hidden="false" customHeight="true" outlineLevel="0" collapsed="false">
      <c r="A144" s="7"/>
      <c r="B144" s="8"/>
      <c r="C144" s="8"/>
      <c r="D144" s="7"/>
      <c r="E144" s="9" t="str">
        <f aca="false">IF(A144="","",IFERROR(LEFT(TRIM(A144),FIND(" ",TRIM(A144))-1),TRIM(A144)))</f>
        <v/>
      </c>
      <c r="F144" s="9" t="str">
        <f aca="false">IF(A144="","",IFERROR(VLOOKUP(E144,'Genus–family list'!$A$2:$B$400,2,FALSE()),"not in list"))</f>
        <v/>
      </c>
      <c r="G144" s="11" t="str">
        <f aca="false">IF(A144="","",SUMIF('Current trees'!$A$2:$A$501,A144,'Current trees'!$B$2:$B$501))</f>
        <v/>
      </c>
      <c r="H144" s="11" t="str">
        <f aca="false">IF(A144="","",IF(COUNTIF('Current trees'!$A$2:$A$501,A144)&gt;0,0,N(B144)-N(C144)))</f>
        <v/>
      </c>
      <c r="I144" s="10" t="str">
        <f aca="false">IF(A144="","",IF(Results!$D$11=0,0,(G144+N(B144)-N(C144))/Results!$D$11))</f>
        <v/>
      </c>
      <c r="J144" s="10" t="str">
        <f aca="false">IF(A144="","",IF(Results!$D$11=0,0,(SUMIF('Current trees'!$C$2:$C$501,E144,'Current trees'!$F$2:$F$501)+SUMIF('Planting plan'!$E$2:$E$201,E144,'Planting plan'!$H$2:$H$201))/Results!$D$11))</f>
        <v/>
      </c>
      <c r="K144" s="10" t="str">
        <f aca="false">IF(OR(A144="",F144="not in list"),"",IF(Results!$D$11=0,0,(SUMIF('Current trees'!$D$2:$D$501,F144,'Current trees'!$F$2:$F$501)+SUMIF('Planting plan'!$F$2:$F$201,F144,'Planting plan'!$H$2:$H$201))/Results!$D$11))</f>
        <v/>
      </c>
      <c r="L144" s="9" t="str">
        <f aca="false">IF(AND(A144="",B144="",C144=""),"",IF(A144="","Species name missing: these trees are not counted",IF(A144&lt;&gt;TRIM(A144),"Extra spaces in the species name: remove them",IF(OR(AND(B144&lt;&gt;"",IFERROR(OR(NOT(ISNUMBER(B144)),B144&lt;0,B144&lt;&gt;INT(B144)),TRUE())),AND(C144&lt;&gt;"",IFERROR(OR(NOT(ISNUMBER(C144)),C144&lt;0,C144&lt;&gt;INT(C144)),TRUE()))),"Number of trees must be a whole number, 0 or more",IF(N(C144)&gt;N(G144)+N(B144),"More trees removed than exist: check",IF(F144="not in list","Genus not in 'Genus–family list': add it",IF(COUNTIF($A$2:$A$201,A144)&gt;1,"Species listed more than once: combine the rows",IF(N(B144)=0,IF(N(C144)&gt;0,"Removal only: shares updated",""),IF(D144="Major host","Major host of a regulated pest: reconsider",IF(I144&gt;Results!$C$5,"Species above its limit after planting",IF(J144&gt;Results!$C$6,"Genus above its limit after planting",IF(K144&gt;Results!$C$7,"Family above its limit after planting",IF(D144="Host","Host of a regulated pest: check which pest",IF(OR(I144&gt;Results!$D$5,J144&gt;Results!$D$6,K144&gt;Results!$D$7),"Within 10–20–30, above a Melbourne target",IF(OR(D144="",D144="Not checked"),"OK for diversity; pest–host class not checked yet","OK")))))))))))))))</f>
        <v/>
      </c>
    </row>
    <row r="145" customFormat="false" ht="15" hidden="false" customHeight="true" outlineLevel="0" collapsed="false">
      <c r="A145" s="7"/>
      <c r="B145" s="8"/>
      <c r="C145" s="8"/>
      <c r="D145" s="7"/>
      <c r="E145" s="9" t="str">
        <f aca="false">IF(A145="","",IFERROR(LEFT(TRIM(A145),FIND(" ",TRIM(A145))-1),TRIM(A145)))</f>
        <v/>
      </c>
      <c r="F145" s="9" t="str">
        <f aca="false">IF(A145="","",IFERROR(VLOOKUP(E145,'Genus–family list'!$A$2:$B$400,2,FALSE()),"not in list"))</f>
        <v/>
      </c>
      <c r="G145" s="11" t="str">
        <f aca="false">IF(A145="","",SUMIF('Current trees'!$A$2:$A$501,A145,'Current trees'!$B$2:$B$501))</f>
        <v/>
      </c>
      <c r="H145" s="11" t="str">
        <f aca="false">IF(A145="","",IF(COUNTIF('Current trees'!$A$2:$A$501,A145)&gt;0,0,N(B145)-N(C145)))</f>
        <v/>
      </c>
      <c r="I145" s="10" t="str">
        <f aca="false">IF(A145="","",IF(Results!$D$11=0,0,(G145+N(B145)-N(C145))/Results!$D$11))</f>
        <v/>
      </c>
      <c r="J145" s="10" t="str">
        <f aca="false">IF(A145="","",IF(Results!$D$11=0,0,(SUMIF('Current trees'!$C$2:$C$501,E145,'Current trees'!$F$2:$F$501)+SUMIF('Planting plan'!$E$2:$E$201,E145,'Planting plan'!$H$2:$H$201))/Results!$D$11))</f>
        <v/>
      </c>
      <c r="K145" s="10" t="str">
        <f aca="false">IF(OR(A145="",F145="not in list"),"",IF(Results!$D$11=0,0,(SUMIF('Current trees'!$D$2:$D$501,F145,'Current trees'!$F$2:$F$501)+SUMIF('Planting plan'!$F$2:$F$201,F145,'Planting plan'!$H$2:$H$201))/Results!$D$11))</f>
        <v/>
      </c>
      <c r="L145" s="9" t="str">
        <f aca="false">IF(AND(A145="",B145="",C145=""),"",IF(A145="","Species name missing: these trees are not counted",IF(A145&lt;&gt;TRIM(A145),"Extra spaces in the species name: remove them",IF(OR(AND(B145&lt;&gt;"",IFERROR(OR(NOT(ISNUMBER(B145)),B145&lt;0,B145&lt;&gt;INT(B145)),TRUE())),AND(C145&lt;&gt;"",IFERROR(OR(NOT(ISNUMBER(C145)),C145&lt;0,C145&lt;&gt;INT(C145)),TRUE()))),"Number of trees must be a whole number, 0 or more",IF(N(C145)&gt;N(G145)+N(B145),"More trees removed than exist: check",IF(F145="not in list","Genus not in 'Genus–family list': add it",IF(COUNTIF($A$2:$A$201,A145)&gt;1,"Species listed more than once: combine the rows",IF(N(B145)=0,IF(N(C145)&gt;0,"Removal only: shares updated",""),IF(D145="Major host","Major host of a regulated pest: reconsider",IF(I145&gt;Results!$C$5,"Species above its limit after planting",IF(J145&gt;Results!$C$6,"Genus above its limit after planting",IF(K145&gt;Results!$C$7,"Family above its limit after planting",IF(D145="Host","Host of a regulated pest: check which pest",IF(OR(I145&gt;Results!$D$5,J145&gt;Results!$D$6,K145&gt;Results!$D$7),"Within 10–20–30, above a Melbourne target",IF(OR(D145="",D145="Not checked"),"OK for diversity; pest–host class not checked yet","OK")))))))))))))))</f>
        <v/>
      </c>
    </row>
    <row r="146" customFormat="false" ht="15" hidden="false" customHeight="true" outlineLevel="0" collapsed="false">
      <c r="A146" s="7"/>
      <c r="B146" s="8"/>
      <c r="C146" s="8"/>
      <c r="D146" s="7"/>
      <c r="E146" s="9" t="str">
        <f aca="false">IF(A146="","",IFERROR(LEFT(TRIM(A146),FIND(" ",TRIM(A146))-1),TRIM(A146)))</f>
        <v/>
      </c>
      <c r="F146" s="9" t="str">
        <f aca="false">IF(A146="","",IFERROR(VLOOKUP(E146,'Genus–family list'!$A$2:$B$400,2,FALSE()),"not in list"))</f>
        <v/>
      </c>
      <c r="G146" s="11" t="str">
        <f aca="false">IF(A146="","",SUMIF('Current trees'!$A$2:$A$501,A146,'Current trees'!$B$2:$B$501))</f>
        <v/>
      </c>
      <c r="H146" s="11" t="str">
        <f aca="false">IF(A146="","",IF(COUNTIF('Current trees'!$A$2:$A$501,A146)&gt;0,0,N(B146)-N(C146)))</f>
        <v/>
      </c>
      <c r="I146" s="10" t="str">
        <f aca="false">IF(A146="","",IF(Results!$D$11=0,0,(G146+N(B146)-N(C146))/Results!$D$11))</f>
        <v/>
      </c>
      <c r="J146" s="10" t="str">
        <f aca="false">IF(A146="","",IF(Results!$D$11=0,0,(SUMIF('Current trees'!$C$2:$C$501,E146,'Current trees'!$F$2:$F$501)+SUMIF('Planting plan'!$E$2:$E$201,E146,'Planting plan'!$H$2:$H$201))/Results!$D$11))</f>
        <v/>
      </c>
      <c r="K146" s="10" t="str">
        <f aca="false">IF(OR(A146="",F146="not in list"),"",IF(Results!$D$11=0,0,(SUMIF('Current trees'!$D$2:$D$501,F146,'Current trees'!$F$2:$F$501)+SUMIF('Planting plan'!$F$2:$F$201,F146,'Planting plan'!$H$2:$H$201))/Results!$D$11))</f>
        <v/>
      </c>
      <c r="L146" s="9" t="str">
        <f aca="false">IF(AND(A146="",B146="",C146=""),"",IF(A146="","Species name missing: these trees are not counted",IF(A146&lt;&gt;TRIM(A146),"Extra spaces in the species name: remove them",IF(OR(AND(B146&lt;&gt;"",IFERROR(OR(NOT(ISNUMBER(B146)),B146&lt;0,B146&lt;&gt;INT(B146)),TRUE())),AND(C146&lt;&gt;"",IFERROR(OR(NOT(ISNUMBER(C146)),C146&lt;0,C146&lt;&gt;INT(C146)),TRUE()))),"Number of trees must be a whole number, 0 or more",IF(N(C146)&gt;N(G146)+N(B146),"More trees removed than exist: check",IF(F146="not in list","Genus not in 'Genus–family list': add it",IF(COUNTIF($A$2:$A$201,A146)&gt;1,"Species listed more than once: combine the rows",IF(N(B146)=0,IF(N(C146)&gt;0,"Removal only: shares updated",""),IF(D146="Major host","Major host of a regulated pest: reconsider",IF(I146&gt;Results!$C$5,"Species above its limit after planting",IF(J146&gt;Results!$C$6,"Genus above its limit after planting",IF(K146&gt;Results!$C$7,"Family above its limit after planting",IF(D146="Host","Host of a regulated pest: check which pest",IF(OR(I146&gt;Results!$D$5,J146&gt;Results!$D$6,K146&gt;Results!$D$7),"Within 10–20–30, above a Melbourne target",IF(OR(D146="",D146="Not checked"),"OK for diversity; pest–host class not checked yet","OK")))))))))))))))</f>
        <v/>
      </c>
    </row>
    <row r="147" customFormat="false" ht="15" hidden="false" customHeight="true" outlineLevel="0" collapsed="false">
      <c r="A147" s="7"/>
      <c r="B147" s="8"/>
      <c r="C147" s="8"/>
      <c r="D147" s="7"/>
      <c r="E147" s="9" t="str">
        <f aca="false">IF(A147="","",IFERROR(LEFT(TRIM(A147),FIND(" ",TRIM(A147))-1),TRIM(A147)))</f>
        <v/>
      </c>
      <c r="F147" s="9" t="str">
        <f aca="false">IF(A147="","",IFERROR(VLOOKUP(E147,'Genus–family list'!$A$2:$B$400,2,FALSE()),"not in list"))</f>
        <v/>
      </c>
      <c r="G147" s="11" t="str">
        <f aca="false">IF(A147="","",SUMIF('Current trees'!$A$2:$A$501,A147,'Current trees'!$B$2:$B$501))</f>
        <v/>
      </c>
      <c r="H147" s="11" t="str">
        <f aca="false">IF(A147="","",IF(COUNTIF('Current trees'!$A$2:$A$501,A147)&gt;0,0,N(B147)-N(C147)))</f>
        <v/>
      </c>
      <c r="I147" s="10" t="str">
        <f aca="false">IF(A147="","",IF(Results!$D$11=0,0,(G147+N(B147)-N(C147))/Results!$D$11))</f>
        <v/>
      </c>
      <c r="J147" s="10" t="str">
        <f aca="false">IF(A147="","",IF(Results!$D$11=0,0,(SUMIF('Current trees'!$C$2:$C$501,E147,'Current trees'!$F$2:$F$501)+SUMIF('Planting plan'!$E$2:$E$201,E147,'Planting plan'!$H$2:$H$201))/Results!$D$11))</f>
        <v/>
      </c>
      <c r="K147" s="10" t="str">
        <f aca="false">IF(OR(A147="",F147="not in list"),"",IF(Results!$D$11=0,0,(SUMIF('Current trees'!$D$2:$D$501,F147,'Current trees'!$F$2:$F$501)+SUMIF('Planting plan'!$F$2:$F$201,F147,'Planting plan'!$H$2:$H$201))/Results!$D$11))</f>
        <v/>
      </c>
      <c r="L147" s="9" t="str">
        <f aca="false">IF(AND(A147="",B147="",C147=""),"",IF(A147="","Species name missing: these trees are not counted",IF(A147&lt;&gt;TRIM(A147),"Extra spaces in the species name: remove them",IF(OR(AND(B147&lt;&gt;"",IFERROR(OR(NOT(ISNUMBER(B147)),B147&lt;0,B147&lt;&gt;INT(B147)),TRUE())),AND(C147&lt;&gt;"",IFERROR(OR(NOT(ISNUMBER(C147)),C147&lt;0,C147&lt;&gt;INT(C147)),TRUE()))),"Number of trees must be a whole number, 0 or more",IF(N(C147)&gt;N(G147)+N(B147),"More trees removed than exist: check",IF(F147="not in list","Genus not in 'Genus–family list': add it",IF(COUNTIF($A$2:$A$201,A147)&gt;1,"Species listed more than once: combine the rows",IF(N(B147)=0,IF(N(C147)&gt;0,"Removal only: shares updated",""),IF(D147="Major host","Major host of a regulated pest: reconsider",IF(I147&gt;Results!$C$5,"Species above its limit after planting",IF(J147&gt;Results!$C$6,"Genus above its limit after planting",IF(K147&gt;Results!$C$7,"Family above its limit after planting",IF(D147="Host","Host of a regulated pest: check which pest",IF(OR(I147&gt;Results!$D$5,J147&gt;Results!$D$6,K147&gt;Results!$D$7),"Within 10–20–30, above a Melbourne target",IF(OR(D147="",D147="Not checked"),"OK for diversity; pest–host class not checked yet","OK")))))))))))))))</f>
        <v/>
      </c>
    </row>
    <row r="148" customFormat="false" ht="15" hidden="false" customHeight="true" outlineLevel="0" collapsed="false">
      <c r="A148" s="7"/>
      <c r="B148" s="8"/>
      <c r="C148" s="8"/>
      <c r="D148" s="7"/>
      <c r="E148" s="9" t="str">
        <f aca="false">IF(A148="","",IFERROR(LEFT(TRIM(A148),FIND(" ",TRIM(A148))-1),TRIM(A148)))</f>
        <v/>
      </c>
      <c r="F148" s="9" t="str">
        <f aca="false">IF(A148="","",IFERROR(VLOOKUP(E148,'Genus–family list'!$A$2:$B$400,2,FALSE()),"not in list"))</f>
        <v/>
      </c>
      <c r="G148" s="11" t="str">
        <f aca="false">IF(A148="","",SUMIF('Current trees'!$A$2:$A$501,A148,'Current trees'!$B$2:$B$501))</f>
        <v/>
      </c>
      <c r="H148" s="11" t="str">
        <f aca="false">IF(A148="","",IF(COUNTIF('Current trees'!$A$2:$A$501,A148)&gt;0,0,N(B148)-N(C148)))</f>
        <v/>
      </c>
      <c r="I148" s="10" t="str">
        <f aca="false">IF(A148="","",IF(Results!$D$11=0,0,(G148+N(B148)-N(C148))/Results!$D$11))</f>
        <v/>
      </c>
      <c r="J148" s="10" t="str">
        <f aca="false">IF(A148="","",IF(Results!$D$11=0,0,(SUMIF('Current trees'!$C$2:$C$501,E148,'Current trees'!$F$2:$F$501)+SUMIF('Planting plan'!$E$2:$E$201,E148,'Planting plan'!$H$2:$H$201))/Results!$D$11))</f>
        <v/>
      </c>
      <c r="K148" s="10" t="str">
        <f aca="false">IF(OR(A148="",F148="not in list"),"",IF(Results!$D$11=0,0,(SUMIF('Current trees'!$D$2:$D$501,F148,'Current trees'!$F$2:$F$501)+SUMIF('Planting plan'!$F$2:$F$201,F148,'Planting plan'!$H$2:$H$201))/Results!$D$11))</f>
        <v/>
      </c>
      <c r="L148" s="9" t="str">
        <f aca="false">IF(AND(A148="",B148="",C148=""),"",IF(A148="","Species name missing: these trees are not counted",IF(A148&lt;&gt;TRIM(A148),"Extra spaces in the species name: remove them",IF(OR(AND(B148&lt;&gt;"",IFERROR(OR(NOT(ISNUMBER(B148)),B148&lt;0,B148&lt;&gt;INT(B148)),TRUE())),AND(C148&lt;&gt;"",IFERROR(OR(NOT(ISNUMBER(C148)),C148&lt;0,C148&lt;&gt;INT(C148)),TRUE()))),"Number of trees must be a whole number, 0 or more",IF(N(C148)&gt;N(G148)+N(B148),"More trees removed than exist: check",IF(F148="not in list","Genus not in 'Genus–family list': add it",IF(COUNTIF($A$2:$A$201,A148)&gt;1,"Species listed more than once: combine the rows",IF(N(B148)=0,IF(N(C148)&gt;0,"Removal only: shares updated",""),IF(D148="Major host","Major host of a regulated pest: reconsider",IF(I148&gt;Results!$C$5,"Species above its limit after planting",IF(J148&gt;Results!$C$6,"Genus above its limit after planting",IF(K148&gt;Results!$C$7,"Family above its limit after planting",IF(D148="Host","Host of a regulated pest: check which pest",IF(OR(I148&gt;Results!$D$5,J148&gt;Results!$D$6,K148&gt;Results!$D$7),"Within 10–20–30, above a Melbourne target",IF(OR(D148="",D148="Not checked"),"OK for diversity; pest–host class not checked yet","OK")))))))))))))))</f>
        <v/>
      </c>
    </row>
    <row r="149" customFormat="false" ht="15" hidden="false" customHeight="true" outlineLevel="0" collapsed="false">
      <c r="A149" s="7"/>
      <c r="B149" s="8"/>
      <c r="C149" s="8"/>
      <c r="D149" s="7"/>
      <c r="E149" s="9" t="str">
        <f aca="false">IF(A149="","",IFERROR(LEFT(TRIM(A149),FIND(" ",TRIM(A149))-1),TRIM(A149)))</f>
        <v/>
      </c>
      <c r="F149" s="9" t="str">
        <f aca="false">IF(A149="","",IFERROR(VLOOKUP(E149,'Genus–family list'!$A$2:$B$400,2,FALSE()),"not in list"))</f>
        <v/>
      </c>
      <c r="G149" s="11" t="str">
        <f aca="false">IF(A149="","",SUMIF('Current trees'!$A$2:$A$501,A149,'Current trees'!$B$2:$B$501))</f>
        <v/>
      </c>
      <c r="H149" s="11" t="str">
        <f aca="false">IF(A149="","",IF(COUNTIF('Current trees'!$A$2:$A$501,A149)&gt;0,0,N(B149)-N(C149)))</f>
        <v/>
      </c>
      <c r="I149" s="10" t="str">
        <f aca="false">IF(A149="","",IF(Results!$D$11=0,0,(G149+N(B149)-N(C149))/Results!$D$11))</f>
        <v/>
      </c>
      <c r="J149" s="10" t="str">
        <f aca="false">IF(A149="","",IF(Results!$D$11=0,0,(SUMIF('Current trees'!$C$2:$C$501,E149,'Current trees'!$F$2:$F$501)+SUMIF('Planting plan'!$E$2:$E$201,E149,'Planting plan'!$H$2:$H$201))/Results!$D$11))</f>
        <v/>
      </c>
      <c r="K149" s="10" t="str">
        <f aca="false">IF(OR(A149="",F149="not in list"),"",IF(Results!$D$11=0,0,(SUMIF('Current trees'!$D$2:$D$501,F149,'Current trees'!$F$2:$F$501)+SUMIF('Planting plan'!$F$2:$F$201,F149,'Planting plan'!$H$2:$H$201))/Results!$D$11))</f>
        <v/>
      </c>
      <c r="L149" s="9" t="str">
        <f aca="false">IF(AND(A149="",B149="",C149=""),"",IF(A149="","Species name missing: these trees are not counted",IF(A149&lt;&gt;TRIM(A149),"Extra spaces in the species name: remove them",IF(OR(AND(B149&lt;&gt;"",IFERROR(OR(NOT(ISNUMBER(B149)),B149&lt;0,B149&lt;&gt;INT(B149)),TRUE())),AND(C149&lt;&gt;"",IFERROR(OR(NOT(ISNUMBER(C149)),C149&lt;0,C149&lt;&gt;INT(C149)),TRUE()))),"Number of trees must be a whole number, 0 or more",IF(N(C149)&gt;N(G149)+N(B149),"More trees removed than exist: check",IF(F149="not in list","Genus not in 'Genus–family list': add it",IF(COUNTIF($A$2:$A$201,A149)&gt;1,"Species listed more than once: combine the rows",IF(N(B149)=0,IF(N(C149)&gt;0,"Removal only: shares updated",""),IF(D149="Major host","Major host of a regulated pest: reconsider",IF(I149&gt;Results!$C$5,"Species above its limit after planting",IF(J149&gt;Results!$C$6,"Genus above its limit after planting",IF(K149&gt;Results!$C$7,"Family above its limit after planting",IF(D149="Host","Host of a regulated pest: check which pest",IF(OR(I149&gt;Results!$D$5,J149&gt;Results!$D$6,K149&gt;Results!$D$7),"Within 10–20–30, above a Melbourne target",IF(OR(D149="",D149="Not checked"),"OK for diversity; pest–host class not checked yet","OK")))))))))))))))</f>
        <v/>
      </c>
    </row>
    <row r="150" customFormat="false" ht="15" hidden="false" customHeight="true" outlineLevel="0" collapsed="false">
      <c r="A150" s="7"/>
      <c r="B150" s="8"/>
      <c r="C150" s="8"/>
      <c r="D150" s="7"/>
      <c r="E150" s="9" t="str">
        <f aca="false">IF(A150="","",IFERROR(LEFT(TRIM(A150),FIND(" ",TRIM(A150))-1),TRIM(A150)))</f>
        <v/>
      </c>
      <c r="F150" s="9" t="str">
        <f aca="false">IF(A150="","",IFERROR(VLOOKUP(E150,'Genus–family list'!$A$2:$B$400,2,FALSE()),"not in list"))</f>
        <v/>
      </c>
      <c r="G150" s="11" t="str">
        <f aca="false">IF(A150="","",SUMIF('Current trees'!$A$2:$A$501,A150,'Current trees'!$B$2:$B$501))</f>
        <v/>
      </c>
      <c r="H150" s="11" t="str">
        <f aca="false">IF(A150="","",IF(COUNTIF('Current trees'!$A$2:$A$501,A150)&gt;0,0,N(B150)-N(C150)))</f>
        <v/>
      </c>
      <c r="I150" s="10" t="str">
        <f aca="false">IF(A150="","",IF(Results!$D$11=0,0,(G150+N(B150)-N(C150))/Results!$D$11))</f>
        <v/>
      </c>
      <c r="J150" s="10" t="str">
        <f aca="false">IF(A150="","",IF(Results!$D$11=0,0,(SUMIF('Current trees'!$C$2:$C$501,E150,'Current trees'!$F$2:$F$501)+SUMIF('Planting plan'!$E$2:$E$201,E150,'Planting plan'!$H$2:$H$201))/Results!$D$11))</f>
        <v/>
      </c>
      <c r="K150" s="10" t="str">
        <f aca="false">IF(OR(A150="",F150="not in list"),"",IF(Results!$D$11=0,0,(SUMIF('Current trees'!$D$2:$D$501,F150,'Current trees'!$F$2:$F$501)+SUMIF('Planting plan'!$F$2:$F$201,F150,'Planting plan'!$H$2:$H$201))/Results!$D$11))</f>
        <v/>
      </c>
      <c r="L150" s="9" t="str">
        <f aca="false">IF(AND(A150="",B150="",C150=""),"",IF(A150="","Species name missing: these trees are not counted",IF(A150&lt;&gt;TRIM(A150),"Extra spaces in the species name: remove them",IF(OR(AND(B150&lt;&gt;"",IFERROR(OR(NOT(ISNUMBER(B150)),B150&lt;0,B150&lt;&gt;INT(B150)),TRUE())),AND(C150&lt;&gt;"",IFERROR(OR(NOT(ISNUMBER(C150)),C150&lt;0,C150&lt;&gt;INT(C150)),TRUE()))),"Number of trees must be a whole number, 0 or more",IF(N(C150)&gt;N(G150)+N(B150),"More trees removed than exist: check",IF(F150="not in list","Genus not in 'Genus–family list': add it",IF(COUNTIF($A$2:$A$201,A150)&gt;1,"Species listed more than once: combine the rows",IF(N(B150)=0,IF(N(C150)&gt;0,"Removal only: shares updated",""),IF(D150="Major host","Major host of a regulated pest: reconsider",IF(I150&gt;Results!$C$5,"Species above its limit after planting",IF(J150&gt;Results!$C$6,"Genus above its limit after planting",IF(K150&gt;Results!$C$7,"Family above its limit after planting",IF(D150="Host","Host of a regulated pest: check which pest",IF(OR(I150&gt;Results!$D$5,J150&gt;Results!$D$6,K150&gt;Results!$D$7),"Within 10–20–30, above a Melbourne target",IF(OR(D150="",D150="Not checked"),"OK for diversity; pest–host class not checked yet","OK")))))))))))))))</f>
        <v/>
      </c>
    </row>
    <row r="151" customFormat="false" ht="15" hidden="false" customHeight="true" outlineLevel="0" collapsed="false">
      <c r="A151" s="7"/>
      <c r="B151" s="8"/>
      <c r="C151" s="8"/>
      <c r="D151" s="7"/>
      <c r="E151" s="9" t="str">
        <f aca="false">IF(A151="","",IFERROR(LEFT(TRIM(A151),FIND(" ",TRIM(A151))-1),TRIM(A151)))</f>
        <v/>
      </c>
      <c r="F151" s="9" t="str">
        <f aca="false">IF(A151="","",IFERROR(VLOOKUP(E151,'Genus–family list'!$A$2:$B$400,2,FALSE()),"not in list"))</f>
        <v/>
      </c>
      <c r="G151" s="11" t="str">
        <f aca="false">IF(A151="","",SUMIF('Current trees'!$A$2:$A$501,A151,'Current trees'!$B$2:$B$501))</f>
        <v/>
      </c>
      <c r="H151" s="11" t="str">
        <f aca="false">IF(A151="","",IF(COUNTIF('Current trees'!$A$2:$A$501,A151)&gt;0,0,N(B151)-N(C151)))</f>
        <v/>
      </c>
      <c r="I151" s="10" t="str">
        <f aca="false">IF(A151="","",IF(Results!$D$11=0,0,(G151+N(B151)-N(C151))/Results!$D$11))</f>
        <v/>
      </c>
      <c r="J151" s="10" t="str">
        <f aca="false">IF(A151="","",IF(Results!$D$11=0,0,(SUMIF('Current trees'!$C$2:$C$501,E151,'Current trees'!$F$2:$F$501)+SUMIF('Planting plan'!$E$2:$E$201,E151,'Planting plan'!$H$2:$H$201))/Results!$D$11))</f>
        <v/>
      </c>
      <c r="K151" s="10" t="str">
        <f aca="false">IF(OR(A151="",F151="not in list"),"",IF(Results!$D$11=0,0,(SUMIF('Current trees'!$D$2:$D$501,F151,'Current trees'!$F$2:$F$501)+SUMIF('Planting plan'!$F$2:$F$201,F151,'Planting plan'!$H$2:$H$201))/Results!$D$11))</f>
        <v/>
      </c>
      <c r="L151" s="9" t="str">
        <f aca="false">IF(AND(A151="",B151="",C151=""),"",IF(A151="","Species name missing: these trees are not counted",IF(A151&lt;&gt;TRIM(A151),"Extra spaces in the species name: remove them",IF(OR(AND(B151&lt;&gt;"",IFERROR(OR(NOT(ISNUMBER(B151)),B151&lt;0,B151&lt;&gt;INT(B151)),TRUE())),AND(C151&lt;&gt;"",IFERROR(OR(NOT(ISNUMBER(C151)),C151&lt;0,C151&lt;&gt;INT(C151)),TRUE()))),"Number of trees must be a whole number, 0 or more",IF(N(C151)&gt;N(G151)+N(B151),"More trees removed than exist: check",IF(F151="not in list","Genus not in 'Genus–family list': add it",IF(COUNTIF($A$2:$A$201,A151)&gt;1,"Species listed more than once: combine the rows",IF(N(B151)=0,IF(N(C151)&gt;0,"Removal only: shares updated",""),IF(D151="Major host","Major host of a regulated pest: reconsider",IF(I151&gt;Results!$C$5,"Species above its limit after planting",IF(J151&gt;Results!$C$6,"Genus above its limit after planting",IF(K151&gt;Results!$C$7,"Family above its limit after planting",IF(D151="Host","Host of a regulated pest: check which pest",IF(OR(I151&gt;Results!$D$5,J151&gt;Results!$D$6,K151&gt;Results!$D$7),"Within 10–20–30, above a Melbourne target",IF(OR(D151="",D151="Not checked"),"OK for diversity; pest–host class not checked yet","OK")))))))))))))))</f>
        <v/>
      </c>
    </row>
    <row r="152" customFormat="false" ht="15" hidden="false" customHeight="true" outlineLevel="0" collapsed="false">
      <c r="A152" s="7"/>
      <c r="B152" s="8"/>
      <c r="C152" s="8"/>
      <c r="D152" s="7"/>
      <c r="E152" s="9" t="str">
        <f aca="false">IF(A152="","",IFERROR(LEFT(TRIM(A152),FIND(" ",TRIM(A152))-1),TRIM(A152)))</f>
        <v/>
      </c>
      <c r="F152" s="9" t="str">
        <f aca="false">IF(A152="","",IFERROR(VLOOKUP(E152,'Genus–family list'!$A$2:$B$400,2,FALSE()),"not in list"))</f>
        <v/>
      </c>
      <c r="G152" s="11" t="str">
        <f aca="false">IF(A152="","",SUMIF('Current trees'!$A$2:$A$501,A152,'Current trees'!$B$2:$B$501))</f>
        <v/>
      </c>
      <c r="H152" s="11" t="str">
        <f aca="false">IF(A152="","",IF(COUNTIF('Current trees'!$A$2:$A$501,A152)&gt;0,0,N(B152)-N(C152)))</f>
        <v/>
      </c>
      <c r="I152" s="10" t="str">
        <f aca="false">IF(A152="","",IF(Results!$D$11=0,0,(G152+N(B152)-N(C152))/Results!$D$11))</f>
        <v/>
      </c>
      <c r="J152" s="10" t="str">
        <f aca="false">IF(A152="","",IF(Results!$D$11=0,0,(SUMIF('Current trees'!$C$2:$C$501,E152,'Current trees'!$F$2:$F$501)+SUMIF('Planting plan'!$E$2:$E$201,E152,'Planting plan'!$H$2:$H$201))/Results!$D$11))</f>
        <v/>
      </c>
      <c r="K152" s="10" t="str">
        <f aca="false">IF(OR(A152="",F152="not in list"),"",IF(Results!$D$11=0,0,(SUMIF('Current trees'!$D$2:$D$501,F152,'Current trees'!$F$2:$F$501)+SUMIF('Planting plan'!$F$2:$F$201,F152,'Planting plan'!$H$2:$H$201))/Results!$D$11))</f>
        <v/>
      </c>
      <c r="L152" s="9" t="str">
        <f aca="false">IF(AND(A152="",B152="",C152=""),"",IF(A152="","Species name missing: these trees are not counted",IF(A152&lt;&gt;TRIM(A152),"Extra spaces in the species name: remove them",IF(OR(AND(B152&lt;&gt;"",IFERROR(OR(NOT(ISNUMBER(B152)),B152&lt;0,B152&lt;&gt;INT(B152)),TRUE())),AND(C152&lt;&gt;"",IFERROR(OR(NOT(ISNUMBER(C152)),C152&lt;0,C152&lt;&gt;INT(C152)),TRUE()))),"Number of trees must be a whole number, 0 or more",IF(N(C152)&gt;N(G152)+N(B152),"More trees removed than exist: check",IF(F152="not in list","Genus not in 'Genus–family list': add it",IF(COUNTIF($A$2:$A$201,A152)&gt;1,"Species listed more than once: combine the rows",IF(N(B152)=0,IF(N(C152)&gt;0,"Removal only: shares updated",""),IF(D152="Major host","Major host of a regulated pest: reconsider",IF(I152&gt;Results!$C$5,"Species above its limit after planting",IF(J152&gt;Results!$C$6,"Genus above its limit after planting",IF(K152&gt;Results!$C$7,"Family above its limit after planting",IF(D152="Host","Host of a regulated pest: check which pest",IF(OR(I152&gt;Results!$D$5,J152&gt;Results!$D$6,K152&gt;Results!$D$7),"Within 10–20–30, above a Melbourne target",IF(OR(D152="",D152="Not checked"),"OK for diversity; pest–host class not checked yet","OK")))))))))))))))</f>
        <v/>
      </c>
    </row>
    <row r="153" customFormat="false" ht="15" hidden="false" customHeight="true" outlineLevel="0" collapsed="false">
      <c r="A153" s="7"/>
      <c r="B153" s="8"/>
      <c r="C153" s="8"/>
      <c r="D153" s="7"/>
      <c r="E153" s="9" t="str">
        <f aca="false">IF(A153="","",IFERROR(LEFT(TRIM(A153),FIND(" ",TRIM(A153))-1),TRIM(A153)))</f>
        <v/>
      </c>
      <c r="F153" s="9" t="str">
        <f aca="false">IF(A153="","",IFERROR(VLOOKUP(E153,'Genus–family list'!$A$2:$B$400,2,FALSE()),"not in list"))</f>
        <v/>
      </c>
      <c r="G153" s="11" t="str">
        <f aca="false">IF(A153="","",SUMIF('Current trees'!$A$2:$A$501,A153,'Current trees'!$B$2:$B$501))</f>
        <v/>
      </c>
      <c r="H153" s="11" t="str">
        <f aca="false">IF(A153="","",IF(COUNTIF('Current trees'!$A$2:$A$501,A153)&gt;0,0,N(B153)-N(C153)))</f>
        <v/>
      </c>
      <c r="I153" s="10" t="str">
        <f aca="false">IF(A153="","",IF(Results!$D$11=0,0,(G153+N(B153)-N(C153))/Results!$D$11))</f>
        <v/>
      </c>
      <c r="J153" s="10" t="str">
        <f aca="false">IF(A153="","",IF(Results!$D$11=0,0,(SUMIF('Current trees'!$C$2:$C$501,E153,'Current trees'!$F$2:$F$501)+SUMIF('Planting plan'!$E$2:$E$201,E153,'Planting plan'!$H$2:$H$201))/Results!$D$11))</f>
        <v/>
      </c>
      <c r="K153" s="10" t="str">
        <f aca="false">IF(OR(A153="",F153="not in list"),"",IF(Results!$D$11=0,0,(SUMIF('Current trees'!$D$2:$D$501,F153,'Current trees'!$F$2:$F$501)+SUMIF('Planting plan'!$F$2:$F$201,F153,'Planting plan'!$H$2:$H$201))/Results!$D$11))</f>
        <v/>
      </c>
      <c r="L153" s="9" t="str">
        <f aca="false">IF(AND(A153="",B153="",C153=""),"",IF(A153="","Species name missing: these trees are not counted",IF(A153&lt;&gt;TRIM(A153),"Extra spaces in the species name: remove them",IF(OR(AND(B153&lt;&gt;"",IFERROR(OR(NOT(ISNUMBER(B153)),B153&lt;0,B153&lt;&gt;INT(B153)),TRUE())),AND(C153&lt;&gt;"",IFERROR(OR(NOT(ISNUMBER(C153)),C153&lt;0,C153&lt;&gt;INT(C153)),TRUE()))),"Number of trees must be a whole number, 0 or more",IF(N(C153)&gt;N(G153)+N(B153),"More trees removed than exist: check",IF(F153="not in list","Genus not in 'Genus–family list': add it",IF(COUNTIF($A$2:$A$201,A153)&gt;1,"Species listed more than once: combine the rows",IF(N(B153)=0,IF(N(C153)&gt;0,"Removal only: shares updated",""),IF(D153="Major host","Major host of a regulated pest: reconsider",IF(I153&gt;Results!$C$5,"Species above its limit after planting",IF(J153&gt;Results!$C$6,"Genus above its limit after planting",IF(K153&gt;Results!$C$7,"Family above its limit after planting",IF(D153="Host","Host of a regulated pest: check which pest",IF(OR(I153&gt;Results!$D$5,J153&gt;Results!$D$6,K153&gt;Results!$D$7),"Within 10–20–30, above a Melbourne target",IF(OR(D153="",D153="Not checked"),"OK for diversity; pest–host class not checked yet","OK")))))))))))))))</f>
        <v/>
      </c>
    </row>
    <row r="154" customFormat="false" ht="15" hidden="false" customHeight="true" outlineLevel="0" collapsed="false">
      <c r="A154" s="7"/>
      <c r="B154" s="8"/>
      <c r="C154" s="8"/>
      <c r="D154" s="7"/>
      <c r="E154" s="9" t="str">
        <f aca="false">IF(A154="","",IFERROR(LEFT(TRIM(A154),FIND(" ",TRIM(A154))-1),TRIM(A154)))</f>
        <v/>
      </c>
      <c r="F154" s="9" t="str">
        <f aca="false">IF(A154="","",IFERROR(VLOOKUP(E154,'Genus–family list'!$A$2:$B$400,2,FALSE()),"not in list"))</f>
        <v/>
      </c>
      <c r="G154" s="11" t="str">
        <f aca="false">IF(A154="","",SUMIF('Current trees'!$A$2:$A$501,A154,'Current trees'!$B$2:$B$501))</f>
        <v/>
      </c>
      <c r="H154" s="11" t="str">
        <f aca="false">IF(A154="","",IF(COUNTIF('Current trees'!$A$2:$A$501,A154)&gt;0,0,N(B154)-N(C154)))</f>
        <v/>
      </c>
      <c r="I154" s="10" t="str">
        <f aca="false">IF(A154="","",IF(Results!$D$11=0,0,(G154+N(B154)-N(C154))/Results!$D$11))</f>
        <v/>
      </c>
      <c r="J154" s="10" t="str">
        <f aca="false">IF(A154="","",IF(Results!$D$11=0,0,(SUMIF('Current trees'!$C$2:$C$501,E154,'Current trees'!$F$2:$F$501)+SUMIF('Planting plan'!$E$2:$E$201,E154,'Planting plan'!$H$2:$H$201))/Results!$D$11))</f>
        <v/>
      </c>
      <c r="K154" s="10" t="str">
        <f aca="false">IF(OR(A154="",F154="not in list"),"",IF(Results!$D$11=0,0,(SUMIF('Current trees'!$D$2:$D$501,F154,'Current trees'!$F$2:$F$501)+SUMIF('Planting plan'!$F$2:$F$201,F154,'Planting plan'!$H$2:$H$201))/Results!$D$11))</f>
        <v/>
      </c>
      <c r="L154" s="9" t="str">
        <f aca="false">IF(AND(A154="",B154="",C154=""),"",IF(A154="","Species name missing: these trees are not counted",IF(A154&lt;&gt;TRIM(A154),"Extra spaces in the species name: remove them",IF(OR(AND(B154&lt;&gt;"",IFERROR(OR(NOT(ISNUMBER(B154)),B154&lt;0,B154&lt;&gt;INT(B154)),TRUE())),AND(C154&lt;&gt;"",IFERROR(OR(NOT(ISNUMBER(C154)),C154&lt;0,C154&lt;&gt;INT(C154)),TRUE()))),"Number of trees must be a whole number, 0 or more",IF(N(C154)&gt;N(G154)+N(B154),"More trees removed than exist: check",IF(F154="not in list","Genus not in 'Genus–family list': add it",IF(COUNTIF($A$2:$A$201,A154)&gt;1,"Species listed more than once: combine the rows",IF(N(B154)=0,IF(N(C154)&gt;0,"Removal only: shares updated",""),IF(D154="Major host","Major host of a regulated pest: reconsider",IF(I154&gt;Results!$C$5,"Species above its limit after planting",IF(J154&gt;Results!$C$6,"Genus above its limit after planting",IF(K154&gt;Results!$C$7,"Family above its limit after planting",IF(D154="Host","Host of a regulated pest: check which pest",IF(OR(I154&gt;Results!$D$5,J154&gt;Results!$D$6,K154&gt;Results!$D$7),"Within 10–20–30, above a Melbourne target",IF(OR(D154="",D154="Not checked"),"OK for diversity; pest–host class not checked yet","OK")))))))))))))))</f>
        <v/>
      </c>
    </row>
    <row r="155" customFormat="false" ht="15" hidden="false" customHeight="true" outlineLevel="0" collapsed="false">
      <c r="A155" s="7"/>
      <c r="B155" s="8"/>
      <c r="C155" s="8"/>
      <c r="D155" s="7"/>
      <c r="E155" s="9" t="str">
        <f aca="false">IF(A155="","",IFERROR(LEFT(TRIM(A155),FIND(" ",TRIM(A155))-1),TRIM(A155)))</f>
        <v/>
      </c>
      <c r="F155" s="9" t="str">
        <f aca="false">IF(A155="","",IFERROR(VLOOKUP(E155,'Genus–family list'!$A$2:$B$400,2,FALSE()),"not in list"))</f>
        <v/>
      </c>
      <c r="G155" s="11" t="str">
        <f aca="false">IF(A155="","",SUMIF('Current trees'!$A$2:$A$501,A155,'Current trees'!$B$2:$B$501))</f>
        <v/>
      </c>
      <c r="H155" s="11" t="str">
        <f aca="false">IF(A155="","",IF(COUNTIF('Current trees'!$A$2:$A$501,A155)&gt;0,0,N(B155)-N(C155)))</f>
        <v/>
      </c>
      <c r="I155" s="10" t="str">
        <f aca="false">IF(A155="","",IF(Results!$D$11=0,0,(G155+N(B155)-N(C155))/Results!$D$11))</f>
        <v/>
      </c>
      <c r="J155" s="10" t="str">
        <f aca="false">IF(A155="","",IF(Results!$D$11=0,0,(SUMIF('Current trees'!$C$2:$C$501,E155,'Current trees'!$F$2:$F$501)+SUMIF('Planting plan'!$E$2:$E$201,E155,'Planting plan'!$H$2:$H$201))/Results!$D$11))</f>
        <v/>
      </c>
      <c r="K155" s="10" t="str">
        <f aca="false">IF(OR(A155="",F155="not in list"),"",IF(Results!$D$11=0,0,(SUMIF('Current trees'!$D$2:$D$501,F155,'Current trees'!$F$2:$F$501)+SUMIF('Planting plan'!$F$2:$F$201,F155,'Planting plan'!$H$2:$H$201))/Results!$D$11))</f>
        <v/>
      </c>
      <c r="L155" s="9" t="str">
        <f aca="false">IF(AND(A155="",B155="",C155=""),"",IF(A155="","Species name missing: these trees are not counted",IF(A155&lt;&gt;TRIM(A155),"Extra spaces in the species name: remove them",IF(OR(AND(B155&lt;&gt;"",IFERROR(OR(NOT(ISNUMBER(B155)),B155&lt;0,B155&lt;&gt;INT(B155)),TRUE())),AND(C155&lt;&gt;"",IFERROR(OR(NOT(ISNUMBER(C155)),C155&lt;0,C155&lt;&gt;INT(C155)),TRUE()))),"Number of trees must be a whole number, 0 or more",IF(N(C155)&gt;N(G155)+N(B155),"More trees removed than exist: check",IF(F155="not in list","Genus not in 'Genus–family list': add it",IF(COUNTIF($A$2:$A$201,A155)&gt;1,"Species listed more than once: combine the rows",IF(N(B155)=0,IF(N(C155)&gt;0,"Removal only: shares updated",""),IF(D155="Major host","Major host of a regulated pest: reconsider",IF(I155&gt;Results!$C$5,"Species above its limit after planting",IF(J155&gt;Results!$C$6,"Genus above its limit after planting",IF(K155&gt;Results!$C$7,"Family above its limit after planting",IF(D155="Host","Host of a regulated pest: check which pest",IF(OR(I155&gt;Results!$D$5,J155&gt;Results!$D$6,K155&gt;Results!$D$7),"Within 10–20–30, above a Melbourne target",IF(OR(D155="",D155="Not checked"),"OK for diversity; pest–host class not checked yet","OK")))))))))))))))</f>
        <v/>
      </c>
    </row>
    <row r="156" customFormat="false" ht="15" hidden="false" customHeight="true" outlineLevel="0" collapsed="false">
      <c r="A156" s="7"/>
      <c r="B156" s="8"/>
      <c r="C156" s="8"/>
      <c r="D156" s="7"/>
      <c r="E156" s="9" t="str">
        <f aca="false">IF(A156="","",IFERROR(LEFT(TRIM(A156),FIND(" ",TRIM(A156))-1),TRIM(A156)))</f>
        <v/>
      </c>
      <c r="F156" s="9" t="str">
        <f aca="false">IF(A156="","",IFERROR(VLOOKUP(E156,'Genus–family list'!$A$2:$B$400,2,FALSE()),"not in list"))</f>
        <v/>
      </c>
      <c r="G156" s="11" t="str">
        <f aca="false">IF(A156="","",SUMIF('Current trees'!$A$2:$A$501,A156,'Current trees'!$B$2:$B$501))</f>
        <v/>
      </c>
      <c r="H156" s="11" t="str">
        <f aca="false">IF(A156="","",IF(COUNTIF('Current trees'!$A$2:$A$501,A156)&gt;0,0,N(B156)-N(C156)))</f>
        <v/>
      </c>
      <c r="I156" s="10" t="str">
        <f aca="false">IF(A156="","",IF(Results!$D$11=0,0,(G156+N(B156)-N(C156))/Results!$D$11))</f>
        <v/>
      </c>
      <c r="J156" s="10" t="str">
        <f aca="false">IF(A156="","",IF(Results!$D$11=0,0,(SUMIF('Current trees'!$C$2:$C$501,E156,'Current trees'!$F$2:$F$501)+SUMIF('Planting plan'!$E$2:$E$201,E156,'Planting plan'!$H$2:$H$201))/Results!$D$11))</f>
        <v/>
      </c>
      <c r="K156" s="10" t="str">
        <f aca="false">IF(OR(A156="",F156="not in list"),"",IF(Results!$D$11=0,0,(SUMIF('Current trees'!$D$2:$D$501,F156,'Current trees'!$F$2:$F$501)+SUMIF('Planting plan'!$F$2:$F$201,F156,'Planting plan'!$H$2:$H$201))/Results!$D$11))</f>
        <v/>
      </c>
      <c r="L156" s="9" t="str">
        <f aca="false">IF(AND(A156="",B156="",C156=""),"",IF(A156="","Species name missing: these trees are not counted",IF(A156&lt;&gt;TRIM(A156),"Extra spaces in the species name: remove them",IF(OR(AND(B156&lt;&gt;"",IFERROR(OR(NOT(ISNUMBER(B156)),B156&lt;0,B156&lt;&gt;INT(B156)),TRUE())),AND(C156&lt;&gt;"",IFERROR(OR(NOT(ISNUMBER(C156)),C156&lt;0,C156&lt;&gt;INT(C156)),TRUE()))),"Number of trees must be a whole number, 0 or more",IF(N(C156)&gt;N(G156)+N(B156),"More trees removed than exist: check",IF(F156="not in list","Genus not in 'Genus–family list': add it",IF(COUNTIF($A$2:$A$201,A156)&gt;1,"Species listed more than once: combine the rows",IF(N(B156)=0,IF(N(C156)&gt;0,"Removal only: shares updated",""),IF(D156="Major host","Major host of a regulated pest: reconsider",IF(I156&gt;Results!$C$5,"Species above its limit after planting",IF(J156&gt;Results!$C$6,"Genus above its limit after planting",IF(K156&gt;Results!$C$7,"Family above its limit after planting",IF(D156="Host","Host of a regulated pest: check which pest",IF(OR(I156&gt;Results!$D$5,J156&gt;Results!$D$6,K156&gt;Results!$D$7),"Within 10–20–30, above a Melbourne target",IF(OR(D156="",D156="Not checked"),"OK for diversity; pest–host class not checked yet","OK")))))))))))))))</f>
        <v/>
      </c>
    </row>
    <row r="157" customFormat="false" ht="15" hidden="false" customHeight="true" outlineLevel="0" collapsed="false">
      <c r="A157" s="7"/>
      <c r="B157" s="8"/>
      <c r="C157" s="8"/>
      <c r="D157" s="7"/>
      <c r="E157" s="9" t="str">
        <f aca="false">IF(A157="","",IFERROR(LEFT(TRIM(A157),FIND(" ",TRIM(A157))-1),TRIM(A157)))</f>
        <v/>
      </c>
      <c r="F157" s="9" t="str">
        <f aca="false">IF(A157="","",IFERROR(VLOOKUP(E157,'Genus–family list'!$A$2:$B$400,2,FALSE()),"not in list"))</f>
        <v/>
      </c>
      <c r="G157" s="11" t="str">
        <f aca="false">IF(A157="","",SUMIF('Current trees'!$A$2:$A$501,A157,'Current trees'!$B$2:$B$501))</f>
        <v/>
      </c>
      <c r="H157" s="11" t="str">
        <f aca="false">IF(A157="","",IF(COUNTIF('Current trees'!$A$2:$A$501,A157)&gt;0,0,N(B157)-N(C157)))</f>
        <v/>
      </c>
      <c r="I157" s="10" t="str">
        <f aca="false">IF(A157="","",IF(Results!$D$11=0,0,(G157+N(B157)-N(C157))/Results!$D$11))</f>
        <v/>
      </c>
      <c r="J157" s="10" t="str">
        <f aca="false">IF(A157="","",IF(Results!$D$11=0,0,(SUMIF('Current trees'!$C$2:$C$501,E157,'Current trees'!$F$2:$F$501)+SUMIF('Planting plan'!$E$2:$E$201,E157,'Planting plan'!$H$2:$H$201))/Results!$D$11))</f>
        <v/>
      </c>
      <c r="K157" s="10" t="str">
        <f aca="false">IF(OR(A157="",F157="not in list"),"",IF(Results!$D$11=0,0,(SUMIF('Current trees'!$D$2:$D$501,F157,'Current trees'!$F$2:$F$501)+SUMIF('Planting plan'!$F$2:$F$201,F157,'Planting plan'!$H$2:$H$201))/Results!$D$11))</f>
        <v/>
      </c>
      <c r="L157" s="9" t="str">
        <f aca="false">IF(AND(A157="",B157="",C157=""),"",IF(A157="","Species name missing: these trees are not counted",IF(A157&lt;&gt;TRIM(A157),"Extra spaces in the species name: remove them",IF(OR(AND(B157&lt;&gt;"",IFERROR(OR(NOT(ISNUMBER(B157)),B157&lt;0,B157&lt;&gt;INT(B157)),TRUE())),AND(C157&lt;&gt;"",IFERROR(OR(NOT(ISNUMBER(C157)),C157&lt;0,C157&lt;&gt;INT(C157)),TRUE()))),"Number of trees must be a whole number, 0 or more",IF(N(C157)&gt;N(G157)+N(B157),"More trees removed than exist: check",IF(F157="not in list","Genus not in 'Genus–family list': add it",IF(COUNTIF($A$2:$A$201,A157)&gt;1,"Species listed more than once: combine the rows",IF(N(B157)=0,IF(N(C157)&gt;0,"Removal only: shares updated",""),IF(D157="Major host","Major host of a regulated pest: reconsider",IF(I157&gt;Results!$C$5,"Species above its limit after planting",IF(J157&gt;Results!$C$6,"Genus above its limit after planting",IF(K157&gt;Results!$C$7,"Family above its limit after planting",IF(D157="Host","Host of a regulated pest: check which pest",IF(OR(I157&gt;Results!$D$5,J157&gt;Results!$D$6,K157&gt;Results!$D$7),"Within 10–20–30, above a Melbourne target",IF(OR(D157="",D157="Not checked"),"OK for diversity; pest–host class not checked yet","OK")))))))))))))))</f>
        <v/>
      </c>
    </row>
    <row r="158" customFormat="false" ht="15" hidden="false" customHeight="true" outlineLevel="0" collapsed="false">
      <c r="A158" s="7"/>
      <c r="B158" s="8"/>
      <c r="C158" s="8"/>
      <c r="D158" s="7"/>
      <c r="E158" s="9" t="str">
        <f aca="false">IF(A158="","",IFERROR(LEFT(TRIM(A158),FIND(" ",TRIM(A158))-1),TRIM(A158)))</f>
        <v/>
      </c>
      <c r="F158" s="9" t="str">
        <f aca="false">IF(A158="","",IFERROR(VLOOKUP(E158,'Genus–family list'!$A$2:$B$400,2,FALSE()),"not in list"))</f>
        <v/>
      </c>
      <c r="G158" s="11" t="str">
        <f aca="false">IF(A158="","",SUMIF('Current trees'!$A$2:$A$501,A158,'Current trees'!$B$2:$B$501))</f>
        <v/>
      </c>
      <c r="H158" s="11" t="str">
        <f aca="false">IF(A158="","",IF(COUNTIF('Current trees'!$A$2:$A$501,A158)&gt;0,0,N(B158)-N(C158)))</f>
        <v/>
      </c>
      <c r="I158" s="10" t="str">
        <f aca="false">IF(A158="","",IF(Results!$D$11=0,0,(G158+N(B158)-N(C158))/Results!$D$11))</f>
        <v/>
      </c>
      <c r="J158" s="10" t="str">
        <f aca="false">IF(A158="","",IF(Results!$D$11=0,0,(SUMIF('Current trees'!$C$2:$C$501,E158,'Current trees'!$F$2:$F$501)+SUMIF('Planting plan'!$E$2:$E$201,E158,'Planting plan'!$H$2:$H$201))/Results!$D$11))</f>
        <v/>
      </c>
      <c r="K158" s="10" t="str">
        <f aca="false">IF(OR(A158="",F158="not in list"),"",IF(Results!$D$11=0,0,(SUMIF('Current trees'!$D$2:$D$501,F158,'Current trees'!$F$2:$F$501)+SUMIF('Planting plan'!$F$2:$F$201,F158,'Planting plan'!$H$2:$H$201))/Results!$D$11))</f>
        <v/>
      </c>
      <c r="L158" s="9" t="str">
        <f aca="false">IF(AND(A158="",B158="",C158=""),"",IF(A158="","Species name missing: these trees are not counted",IF(A158&lt;&gt;TRIM(A158),"Extra spaces in the species name: remove them",IF(OR(AND(B158&lt;&gt;"",IFERROR(OR(NOT(ISNUMBER(B158)),B158&lt;0,B158&lt;&gt;INT(B158)),TRUE())),AND(C158&lt;&gt;"",IFERROR(OR(NOT(ISNUMBER(C158)),C158&lt;0,C158&lt;&gt;INT(C158)),TRUE()))),"Number of trees must be a whole number, 0 or more",IF(N(C158)&gt;N(G158)+N(B158),"More trees removed than exist: check",IF(F158="not in list","Genus not in 'Genus–family list': add it",IF(COUNTIF($A$2:$A$201,A158)&gt;1,"Species listed more than once: combine the rows",IF(N(B158)=0,IF(N(C158)&gt;0,"Removal only: shares updated",""),IF(D158="Major host","Major host of a regulated pest: reconsider",IF(I158&gt;Results!$C$5,"Species above its limit after planting",IF(J158&gt;Results!$C$6,"Genus above its limit after planting",IF(K158&gt;Results!$C$7,"Family above its limit after planting",IF(D158="Host","Host of a regulated pest: check which pest",IF(OR(I158&gt;Results!$D$5,J158&gt;Results!$D$6,K158&gt;Results!$D$7),"Within 10–20–30, above a Melbourne target",IF(OR(D158="",D158="Not checked"),"OK for diversity; pest–host class not checked yet","OK")))))))))))))))</f>
        <v/>
      </c>
    </row>
    <row r="159" customFormat="false" ht="15" hidden="false" customHeight="true" outlineLevel="0" collapsed="false">
      <c r="A159" s="7"/>
      <c r="B159" s="8"/>
      <c r="C159" s="8"/>
      <c r="D159" s="7"/>
      <c r="E159" s="9" t="str">
        <f aca="false">IF(A159="","",IFERROR(LEFT(TRIM(A159),FIND(" ",TRIM(A159))-1),TRIM(A159)))</f>
        <v/>
      </c>
      <c r="F159" s="9" t="str">
        <f aca="false">IF(A159="","",IFERROR(VLOOKUP(E159,'Genus–family list'!$A$2:$B$400,2,FALSE()),"not in list"))</f>
        <v/>
      </c>
      <c r="G159" s="11" t="str">
        <f aca="false">IF(A159="","",SUMIF('Current trees'!$A$2:$A$501,A159,'Current trees'!$B$2:$B$501))</f>
        <v/>
      </c>
      <c r="H159" s="11" t="str">
        <f aca="false">IF(A159="","",IF(COUNTIF('Current trees'!$A$2:$A$501,A159)&gt;0,0,N(B159)-N(C159)))</f>
        <v/>
      </c>
      <c r="I159" s="10" t="str">
        <f aca="false">IF(A159="","",IF(Results!$D$11=0,0,(G159+N(B159)-N(C159))/Results!$D$11))</f>
        <v/>
      </c>
      <c r="J159" s="10" t="str">
        <f aca="false">IF(A159="","",IF(Results!$D$11=0,0,(SUMIF('Current trees'!$C$2:$C$501,E159,'Current trees'!$F$2:$F$501)+SUMIF('Planting plan'!$E$2:$E$201,E159,'Planting plan'!$H$2:$H$201))/Results!$D$11))</f>
        <v/>
      </c>
      <c r="K159" s="10" t="str">
        <f aca="false">IF(OR(A159="",F159="not in list"),"",IF(Results!$D$11=0,0,(SUMIF('Current trees'!$D$2:$D$501,F159,'Current trees'!$F$2:$F$501)+SUMIF('Planting plan'!$F$2:$F$201,F159,'Planting plan'!$H$2:$H$201))/Results!$D$11))</f>
        <v/>
      </c>
      <c r="L159" s="9" t="str">
        <f aca="false">IF(AND(A159="",B159="",C159=""),"",IF(A159="","Species name missing: these trees are not counted",IF(A159&lt;&gt;TRIM(A159),"Extra spaces in the species name: remove them",IF(OR(AND(B159&lt;&gt;"",IFERROR(OR(NOT(ISNUMBER(B159)),B159&lt;0,B159&lt;&gt;INT(B159)),TRUE())),AND(C159&lt;&gt;"",IFERROR(OR(NOT(ISNUMBER(C159)),C159&lt;0,C159&lt;&gt;INT(C159)),TRUE()))),"Number of trees must be a whole number, 0 or more",IF(N(C159)&gt;N(G159)+N(B159),"More trees removed than exist: check",IF(F159="not in list","Genus not in 'Genus–family list': add it",IF(COUNTIF($A$2:$A$201,A159)&gt;1,"Species listed more than once: combine the rows",IF(N(B159)=0,IF(N(C159)&gt;0,"Removal only: shares updated",""),IF(D159="Major host","Major host of a regulated pest: reconsider",IF(I159&gt;Results!$C$5,"Species above its limit after planting",IF(J159&gt;Results!$C$6,"Genus above its limit after planting",IF(K159&gt;Results!$C$7,"Family above its limit after planting",IF(D159="Host","Host of a regulated pest: check which pest",IF(OR(I159&gt;Results!$D$5,J159&gt;Results!$D$6,K159&gt;Results!$D$7),"Within 10–20–30, above a Melbourne target",IF(OR(D159="",D159="Not checked"),"OK for diversity; pest–host class not checked yet","OK")))))))))))))))</f>
        <v/>
      </c>
    </row>
    <row r="160" customFormat="false" ht="15" hidden="false" customHeight="true" outlineLevel="0" collapsed="false">
      <c r="A160" s="7"/>
      <c r="B160" s="8"/>
      <c r="C160" s="8"/>
      <c r="D160" s="7"/>
      <c r="E160" s="9" t="str">
        <f aca="false">IF(A160="","",IFERROR(LEFT(TRIM(A160),FIND(" ",TRIM(A160))-1),TRIM(A160)))</f>
        <v/>
      </c>
      <c r="F160" s="9" t="str">
        <f aca="false">IF(A160="","",IFERROR(VLOOKUP(E160,'Genus–family list'!$A$2:$B$400,2,FALSE()),"not in list"))</f>
        <v/>
      </c>
      <c r="G160" s="11" t="str">
        <f aca="false">IF(A160="","",SUMIF('Current trees'!$A$2:$A$501,A160,'Current trees'!$B$2:$B$501))</f>
        <v/>
      </c>
      <c r="H160" s="11" t="str">
        <f aca="false">IF(A160="","",IF(COUNTIF('Current trees'!$A$2:$A$501,A160)&gt;0,0,N(B160)-N(C160)))</f>
        <v/>
      </c>
      <c r="I160" s="10" t="str">
        <f aca="false">IF(A160="","",IF(Results!$D$11=0,0,(G160+N(B160)-N(C160))/Results!$D$11))</f>
        <v/>
      </c>
      <c r="J160" s="10" t="str">
        <f aca="false">IF(A160="","",IF(Results!$D$11=0,0,(SUMIF('Current trees'!$C$2:$C$501,E160,'Current trees'!$F$2:$F$501)+SUMIF('Planting plan'!$E$2:$E$201,E160,'Planting plan'!$H$2:$H$201))/Results!$D$11))</f>
        <v/>
      </c>
      <c r="K160" s="10" t="str">
        <f aca="false">IF(OR(A160="",F160="not in list"),"",IF(Results!$D$11=0,0,(SUMIF('Current trees'!$D$2:$D$501,F160,'Current trees'!$F$2:$F$501)+SUMIF('Planting plan'!$F$2:$F$201,F160,'Planting plan'!$H$2:$H$201))/Results!$D$11))</f>
        <v/>
      </c>
      <c r="L160" s="9" t="str">
        <f aca="false">IF(AND(A160="",B160="",C160=""),"",IF(A160="","Species name missing: these trees are not counted",IF(A160&lt;&gt;TRIM(A160),"Extra spaces in the species name: remove them",IF(OR(AND(B160&lt;&gt;"",IFERROR(OR(NOT(ISNUMBER(B160)),B160&lt;0,B160&lt;&gt;INT(B160)),TRUE())),AND(C160&lt;&gt;"",IFERROR(OR(NOT(ISNUMBER(C160)),C160&lt;0,C160&lt;&gt;INT(C160)),TRUE()))),"Number of trees must be a whole number, 0 or more",IF(N(C160)&gt;N(G160)+N(B160),"More trees removed than exist: check",IF(F160="not in list","Genus not in 'Genus–family list': add it",IF(COUNTIF($A$2:$A$201,A160)&gt;1,"Species listed more than once: combine the rows",IF(N(B160)=0,IF(N(C160)&gt;0,"Removal only: shares updated",""),IF(D160="Major host","Major host of a regulated pest: reconsider",IF(I160&gt;Results!$C$5,"Species above its limit after planting",IF(J160&gt;Results!$C$6,"Genus above its limit after planting",IF(K160&gt;Results!$C$7,"Family above its limit after planting",IF(D160="Host","Host of a regulated pest: check which pest",IF(OR(I160&gt;Results!$D$5,J160&gt;Results!$D$6,K160&gt;Results!$D$7),"Within 10–20–30, above a Melbourne target",IF(OR(D160="",D160="Not checked"),"OK for diversity; pest–host class not checked yet","OK")))))))))))))))</f>
        <v/>
      </c>
    </row>
    <row r="161" customFormat="false" ht="15" hidden="false" customHeight="true" outlineLevel="0" collapsed="false">
      <c r="A161" s="7"/>
      <c r="B161" s="8"/>
      <c r="C161" s="8"/>
      <c r="D161" s="7"/>
      <c r="E161" s="9" t="str">
        <f aca="false">IF(A161="","",IFERROR(LEFT(TRIM(A161),FIND(" ",TRIM(A161))-1),TRIM(A161)))</f>
        <v/>
      </c>
      <c r="F161" s="9" t="str">
        <f aca="false">IF(A161="","",IFERROR(VLOOKUP(E161,'Genus–family list'!$A$2:$B$400,2,FALSE()),"not in list"))</f>
        <v/>
      </c>
      <c r="G161" s="11" t="str">
        <f aca="false">IF(A161="","",SUMIF('Current trees'!$A$2:$A$501,A161,'Current trees'!$B$2:$B$501))</f>
        <v/>
      </c>
      <c r="H161" s="11" t="str">
        <f aca="false">IF(A161="","",IF(COUNTIF('Current trees'!$A$2:$A$501,A161)&gt;0,0,N(B161)-N(C161)))</f>
        <v/>
      </c>
      <c r="I161" s="10" t="str">
        <f aca="false">IF(A161="","",IF(Results!$D$11=0,0,(G161+N(B161)-N(C161))/Results!$D$11))</f>
        <v/>
      </c>
      <c r="J161" s="10" t="str">
        <f aca="false">IF(A161="","",IF(Results!$D$11=0,0,(SUMIF('Current trees'!$C$2:$C$501,E161,'Current trees'!$F$2:$F$501)+SUMIF('Planting plan'!$E$2:$E$201,E161,'Planting plan'!$H$2:$H$201))/Results!$D$11))</f>
        <v/>
      </c>
      <c r="K161" s="10" t="str">
        <f aca="false">IF(OR(A161="",F161="not in list"),"",IF(Results!$D$11=0,0,(SUMIF('Current trees'!$D$2:$D$501,F161,'Current trees'!$F$2:$F$501)+SUMIF('Planting plan'!$F$2:$F$201,F161,'Planting plan'!$H$2:$H$201))/Results!$D$11))</f>
        <v/>
      </c>
      <c r="L161" s="9" t="str">
        <f aca="false">IF(AND(A161="",B161="",C161=""),"",IF(A161="","Species name missing: these trees are not counted",IF(A161&lt;&gt;TRIM(A161),"Extra spaces in the species name: remove them",IF(OR(AND(B161&lt;&gt;"",IFERROR(OR(NOT(ISNUMBER(B161)),B161&lt;0,B161&lt;&gt;INT(B161)),TRUE())),AND(C161&lt;&gt;"",IFERROR(OR(NOT(ISNUMBER(C161)),C161&lt;0,C161&lt;&gt;INT(C161)),TRUE()))),"Number of trees must be a whole number, 0 or more",IF(N(C161)&gt;N(G161)+N(B161),"More trees removed than exist: check",IF(F161="not in list","Genus not in 'Genus–family list': add it",IF(COUNTIF($A$2:$A$201,A161)&gt;1,"Species listed more than once: combine the rows",IF(N(B161)=0,IF(N(C161)&gt;0,"Removal only: shares updated",""),IF(D161="Major host","Major host of a regulated pest: reconsider",IF(I161&gt;Results!$C$5,"Species above its limit after planting",IF(J161&gt;Results!$C$6,"Genus above its limit after planting",IF(K161&gt;Results!$C$7,"Family above its limit after planting",IF(D161="Host","Host of a regulated pest: check which pest",IF(OR(I161&gt;Results!$D$5,J161&gt;Results!$D$6,K161&gt;Results!$D$7),"Within 10–20–30, above a Melbourne target",IF(OR(D161="",D161="Not checked"),"OK for diversity; pest–host class not checked yet","OK")))))))))))))))</f>
        <v/>
      </c>
    </row>
    <row r="162" customFormat="false" ht="15" hidden="false" customHeight="true" outlineLevel="0" collapsed="false">
      <c r="A162" s="7"/>
      <c r="B162" s="8"/>
      <c r="C162" s="8"/>
      <c r="D162" s="7"/>
      <c r="E162" s="9" t="str">
        <f aca="false">IF(A162="","",IFERROR(LEFT(TRIM(A162),FIND(" ",TRIM(A162))-1),TRIM(A162)))</f>
        <v/>
      </c>
      <c r="F162" s="9" t="str">
        <f aca="false">IF(A162="","",IFERROR(VLOOKUP(E162,'Genus–family list'!$A$2:$B$400,2,FALSE()),"not in list"))</f>
        <v/>
      </c>
      <c r="G162" s="11" t="str">
        <f aca="false">IF(A162="","",SUMIF('Current trees'!$A$2:$A$501,A162,'Current trees'!$B$2:$B$501))</f>
        <v/>
      </c>
      <c r="H162" s="11" t="str">
        <f aca="false">IF(A162="","",IF(COUNTIF('Current trees'!$A$2:$A$501,A162)&gt;0,0,N(B162)-N(C162)))</f>
        <v/>
      </c>
      <c r="I162" s="10" t="str">
        <f aca="false">IF(A162="","",IF(Results!$D$11=0,0,(G162+N(B162)-N(C162))/Results!$D$11))</f>
        <v/>
      </c>
      <c r="J162" s="10" t="str">
        <f aca="false">IF(A162="","",IF(Results!$D$11=0,0,(SUMIF('Current trees'!$C$2:$C$501,E162,'Current trees'!$F$2:$F$501)+SUMIF('Planting plan'!$E$2:$E$201,E162,'Planting plan'!$H$2:$H$201))/Results!$D$11))</f>
        <v/>
      </c>
      <c r="K162" s="10" t="str">
        <f aca="false">IF(OR(A162="",F162="not in list"),"",IF(Results!$D$11=0,0,(SUMIF('Current trees'!$D$2:$D$501,F162,'Current trees'!$F$2:$F$501)+SUMIF('Planting plan'!$F$2:$F$201,F162,'Planting plan'!$H$2:$H$201))/Results!$D$11))</f>
        <v/>
      </c>
      <c r="L162" s="9" t="str">
        <f aca="false">IF(AND(A162="",B162="",C162=""),"",IF(A162="","Species name missing: these trees are not counted",IF(A162&lt;&gt;TRIM(A162),"Extra spaces in the species name: remove them",IF(OR(AND(B162&lt;&gt;"",IFERROR(OR(NOT(ISNUMBER(B162)),B162&lt;0,B162&lt;&gt;INT(B162)),TRUE())),AND(C162&lt;&gt;"",IFERROR(OR(NOT(ISNUMBER(C162)),C162&lt;0,C162&lt;&gt;INT(C162)),TRUE()))),"Number of trees must be a whole number, 0 or more",IF(N(C162)&gt;N(G162)+N(B162),"More trees removed than exist: check",IF(F162="not in list","Genus not in 'Genus–family list': add it",IF(COUNTIF($A$2:$A$201,A162)&gt;1,"Species listed more than once: combine the rows",IF(N(B162)=0,IF(N(C162)&gt;0,"Removal only: shares updated",""),IF(D162="Major host","Major host of a regulated pest: reconsider",IF(I162&gt;Results!$C$5,"Species above its limit after planting",IF(J162&gt;Results!$C$6,"Genus above its limit after planting",IF(K162&gt;Results!$C$7,"Family above its limit after planting",IF(D162="Host","Host of a regulated pest: check which pest",IF(OR(I162&gt;Results!$D$5,J162&gt;Results!$D$6,K162&gt;Results!$D$7),"Within 10–20–30, above a Melbourne target",IF(OR(D162="",D162="Not checked"),"OK for diversity; pest–host class not checked yet","OK")))))))))))))))</f>
        <v/>
      </c>
    </row>
    <row r="163" customFormat="false" ht="15" hidden="false" customHeight="true" outlineLevel="0" collapsed="false">
      <c r="A163" s="7"/>
      <c r="B163" s="8"/>
      <c r="C163" s="8"/>
      <c r="D163" s="7"/>
      <c r="E163" s="9" t="str">
        <f aca="false">IF(A163="","",IFERROR(LEFT(TRIM(A163),FIND(" ",TRIM(A163))-1),TRIM(A163)))</f>
        <v/>
      </c>
      <c r="F163" s="9" t="str">
        <f aca="false">IF(A163="","",IFERROR(VLOOKUP(E163,'Genus–family list'!$A$2:$B$400,2,FALSE()),"not in list"))</f>
        <v/>
      </c>
      <c r="G163" s="11" t="str">
        <f aca="false">IF(A163="","",SUMIF('Current trees'!$A$2:$A$501,A163,'Current trees'!$B$2:$B$501))</f>
        <v/>
      </c>
      <c r="H163" s="11" t="str">
        <f aca="false">IF(A163="","",IF(COUNTIF('Current trees'!$A$2:$A$501,A163)&gt;0,0,N(B163)-N(C163)))</f>
        <v/>
      </c>
      <c r="I163" s="10" t="str">
        <f aca="false">IF(A163="","",IF(Results!$D$11=0,0,(G163+N(B163)-N(C163))/Results!$D$11))</f>
        <v/>
      </c>
      <c r="J163" s="10" t="str">
        <f aca="false">IF(A163="","",IF(Results!$D$11=0,0,(SUMIF('Current trees'!$C$2:$C$501,E163,'Current trees'!$F$2:$F$501)+SUMIF('Planting plan'!$E$2:$E$201,E163,'Planting plan'!$H$2:$H$201))/Results!$D$11))</f>
        <v/>
      </c>
      <c r="K163" s="10" t="str">
        <f aca="false">IF(OR(A163="",F163="not in list"),"",IF(Results!$D$11=0,0,(SUMIF('Current trees'!$D$2:$D$501,F163,'Current trees'!$F$2:$F$501)+SUMIF('Planting plan'!$F$2:$F$201,F163,'Planting plan'!$H$2:$H$201))/Results!$D$11))</f>
        <v/>
      </c>
      <c r="L163" s="9" t="str">
        <f aca="false">IF(AND(A163="",B163="",C163=""),"",IF(A163="","Species name missing: these trees are not counted",IF(A163&lt;&gt;TRIM(A163),"Extra spaces in the species name: remove them",IF(OR(AND(B163&lt;&gt;"",IFERROR(OR(NOT(ISNUMBER(B163)),B163&lt;0,B163&lt;&gt;INT(B163)),TRUE())),AND(C163&lt;&gt;"",IFERROR(OR(NOT(ISNUMBER(C163)),C163&lt;0,C163&lt;&gt;INT(C163)),TRUE()))),"Number of trees must be a whole number, 0 or more",IF(N(C163)&gt;N(G163)+N(B163),"More trees removed than exist: check",IF(F163="not in list","Genus not in 'Genus–family list': add it",IF(COUNTIF($A$2:$A$201,A163)&gt;1,"Species listed more than once: combine the rows",IF(N(B163)=0,IF(N(C163)&gt;0,"Removal only: shares updated",""),IF(D163="Major host","Major host of a regulated pest: reconsider",IF(I163&gt;Results!$C$5,"Species above its limit after planting",IF(J163&gt;Results!$C$6,"Genus above its limit after planting",IF(K163&gt;Results!$C$7,"Family above its limit after planting",IF(D163="Host","Host of a regulated pest: check which pest",IF(OR(I163&gt;Results!$D$5,J163&gt;Results!$D$6,K163&gt;Results!$D$7),"Within 10–20–30, above a Melbourne target",IF(OR(D163="",D163="Not checked"),"OK for diversity; pest–host class not checked yet","OK")))))))))))))))</f>
        <v/>
      </c>
    </row>
    <row r="164" customFormat="false" ht="15" hidden="false" customHeight="true" outlineLevel="0" collapsed="false">
      <c r="A164" s="7"/>
      <c r="B164" s="8"/>
      <c r="C164" s="8"/>
      <c r="D164" s="7"/>
      <c r="E164" s="9" t="str">
        <f aca="false">IF(A164="","",IFERROR(LEFT(TRIM(A164),FIND(" ",TRIM(A164))-1),TRIM(A164)))</f>
        <v/>
      </c>
      <c r="F164" s="9" t="str">
        <f aca="false">IF(A164="","",IFERROR(VLOOKUP(E164,'Genus–family list'!$A$2:$B$400,2,FALSE()),"not in list"))</f>
        <v/>
      </c>
      <c r="G164" s="11" t="str">
        <f aca="false">IF(A164="","",SUMIF('Current trees'!$A$2:$A$501,A164,'Current trees'!$B$2:$B$501))</f>
        <v/>
      </c>
      <c r="H164" s="11" t="str">
        <f aca="false">IF(A164="","",IF(COUNTIF('Current trees'!$A$2:$A$501,A164)&gt;0,0,N(B164)-N(C164)))</f>
        <v/>
      </c>
      <c r="I164" s="10" t="str">
        <f aca="false">IF(A164="","",IF(Results!$D$11=0,0,(G164+N(B164)-N(C164))/Results!$D$11))</f>
        <v/>
      </c>
      <c r="J164" s="10" t="str">
        <f aca="false">IF(A164="","",IF(Results!$D$11=0,0,(SUMIF('Current trees'!$C$2:$C$501,E164,'Current trees'!$F$2:$F$501)+SUMIF('Planting plan'!$E$2:$E$201,E164,'Planting plan'!$H$2:$H$201))/Results!$D$11))</f>
        <v/>
      </c>
      <c r="K164" s="10" t="str">
        <f aca="false">IF(OR(A164="",F164="not in list"),"",IF(Results!$D$11=0,0,(SUMIF('Current trees'!$D$2:$D$501,F164,'Current trees'!$F$2:$F$501)+SUMIF('Planting plan'!$F$2:$F$201,F164,'Planting plan'!$H$2:$H$201))/Results!$D$11))</f>
        <v/>
      </c>
      <c r="L164" s="9" t="str">
        <f aca="false">IF(AND(A164="",B164="",C164=""),"",IF(A164="","Species name missing: these trees are not counted",IF(A164&lt;&gt;TRIM(A164),"Extra spaces in the species name: remove them",IF(OR(AND(B164&lt;&gt;"",IFERROR(OR(NOT(ISNUMBER(B164)),B164&lt;0,B164&lt;&gt;INT(B164)),TRUE())),AND(C164&lt;&gt;"",IFERROR(OR(NOT(ISNUMBER(C164)),C164&lt;0,C164&lt;&gt;INT(C164)),TRUE()))),"Number of trees must be a whole number, 0 or more",IF(N(C164)&gt;N(G164)+N(B164),"More trees removed than exist: check",IF(F164="not in list","Genus not in 'Genus–family list': add it",IF(COUNTIF($A$2:$A$201,A164)&gt;1,"Species listed more than once: combine the rows",IF(N(B164)=0,IF(N(C164)&gt;0,"Removal only: shares updated",""),IF(D164="Major host","Major host of a regulated pest: reconsider",IF(I164&gt;Results!$C$5,"Species above its limit after planting",IF(J164&gt;Results!$C$6,"Genus above its limit after planting",IF(K164&gt;Results!$C$7,"Family above its limit after planting",IF(D164="Host","Host of a regulated pest: check which pest",IF(OR(I164&gt;Results!$D$5,J164&gt;Results!$D$6,K164&gt;Results!$D$7),"Within 10–20–30, above a Melbourne target",IF(OR(D164="",D164="Not checked"),"OK for diversity; pest–host class not checked yet","OK")))))))))))))))</f>
        <v/>
      </c>
    </row>
    <row r="165" customFormat="false" ht="15" hidden="false" customHeight="true" outlineLevel="0" collapsed="false">
      <c r="A165" s="7"/>
      <c r="B165" s="8"/>
      <c r="C165" s="8"/>
      <c r="D165" s="7"/>
      <c r="E165" s="9" t="str">
        <f aca="false">IF(A165="","",IFERROR(LEFT(TRIM(A165),FIND(" ",TRIM(A165))-1),TRIM(A165)))</f>
        <v/>
      </c>
      <c r="F165" s="9" t="str">
        <f aca="false">IF(A165="","",IFERROR(VLOOKUP(E165,'Genus–family list'!$A$2:$B$400,2,FALSE()),"not in list"))</f>
        <v/>
      </c>
      <c r="G165" s="11" t="str">
        <f aca="false">IF(A165="","",SUMIF('Current trees'!$A$2:$A$501,A165,'Current trees'!$B$2:$B$501))</f>
        <v/>
      </c>
      <c r="H165" s="11" t="str">
        <f aca="false">IF(A165="","",IF(COUNTIF('Current trees'!$A$2:$A$501,A165)&gt;0,0,N(B165)-N(C165)))</f>
        <v/>
      </c>
      <c r="I165" s="10" t="str">
        <f aca="false">IF(A165="","",IF(Results!$D$11=0,0,(G165+N(B165)-N(C165))/Results!$D$11))</f>
        <v/>
      </c>
      <c r="J165" s="10" t="str">
        <f aca="false">IF(A165="","",IF(Results!$D$11=0,0,(SUMIF('Current trees'!$C$2:$C$501,E165,'Current trees'!$F$2:$F$501)+SUMIF('Planting plan'!$E$2:$E$201,E165,'Planting plan'!$H$2:$H$201))/Results!$D$11))</f>
        <v/>
      </c>
      <c r="K165" s="10" t="str">
        <f aca="false">IF(OR(A165="",F165="not in list"),"",IF(Results!$D$11=0,0,(SUMIF('Current trees'!$D$2:$D$501,F165,'Current trees'!$F$2:$F$501)+SUMIF('Planting plan'!$F$2:$F$201,F165,'Planting plan'!$H$2:$H$201))/Results!$D$11))</f>
        <v/>
      </c>
      <c r="L165" s="9" t="str">
        <f aca="false">IF(AND(A165="",B165="",C165=""),"",IF(A165="","Species name missing: these trees are not counted",IF(A165&lt;&gt;TRIM(A165),"Extra spaces in the species name: remove them",IF(OR(AND(B165&lt;&gt;"",IFERROR(OR(NOT(ISNUMBER(B165)),B165&lt;0,B165&lt;&gt;INT(B165)),TRUE())),AND(C165&lt;&gt;"",IFERROR(OR(NOT(ISNUMBER(C165)),C165&lt;0,C165&lt;&gt;INT(C165)),TRUE()))),"Number of trees must be a whole number, 0 or more",IF(N(C165)&gt;N(G165)+N(B165),"More trees removed than exist: check",IF(F165="not in list","Genus not in 'Genus–family list': add it",IF(COUNTIF($A$2:$A$201,A165)&gt;1,"Species listed more than once: combine the rows",IF(N(B165)=0,IF(N(C165)&gt;0,"Removal only: shares updated",""),IF(D165="Major host","Major host of a regulated pest: reconsider",IF(I165&gt;Results!$C$5,"Species above its limit after planting",IF(J165&gt;Results!$C$6,"Genus above its limit after planting",IF(K165&gt;Results!$C$7,"Family above its limit after planting",IF(D165="Host","Host of a regulated pest: check which pest",IF(OR(I165&gt;Results!$D$5,J165&gt;Results!$D$6,K165&gt;Results!$D$7),"Within 10–20–30, above a Melbourne target",IF(OR(D165="",D165="Not checked"),"OK for diversity; pest–host class not checked yet","OK")))))))))))))))</f>
        <v/>
      </c>
    </row>
    <row r="166" customFormat="false" ht="15" hidden="false" customHeight="true" outlineLevel="0" collapsed="false">
      <c r="A166" s="7"/>
      <c r="B166" s="8"/>
      <c r="C166" s="8"/>
      <c r="D166" s="7"/>
      <c r="E166" s="9" t="str">
        <f aca="false">IF(A166="","",IFERROR(LEFT(TRIM(A166),FIND(" ",TRIM(A166))-1),TRIM(A166)))</f>
        <v/>
      </c>
      <c r="F166" s="9" t="str">
        <f aca="false">IF(A166="","",IFERROR(VLOOKUP(E166,'Genus–family list'!$A$2:$B$400,2,FALSE()),"not in list"))</f>
        <v/>
      </c>
      <c r="G166" s="11" t="str">
        <f aca="false">IF(A166="","",SUMIF('Current trees'!$A$2:$A$501,A166,'Current trees'!$B$2:$B$501))</f>
        <v/>
      </c>
      <c r="H166" s="11" t="str">
        <f aca="false">IF(A166="","",IF(COUNTIF('Current trees'!$A$2:$A$501,A166)&gt;0,0,N(B166)-N(C166)))</f>
        <v/>
      </c>
      <c r="I166" s="10" t="str">
        <f aca="false">IF(A166="","",IF(Results!$D$11=0,0,(G166+N(B166)-N(C166))/Results!$D$11))</f>
        <v/>
      </c>
      <c r="J166" s="10" t="str">
        <f aca="false">IF(A166="","",IF(Results!$D$11=0,0,(SUMIF('Current trees'!$C$2:$C$501,E166,'Current trees'!$F$2:$F$501)+SUMIF('Planting plan'!$E$2:$E$201,E166,'Planting plan'!$H$2:$H$201))/Results!$D$11))</f>
        <v/>
      </c>
      <c r="K166" s="10" t="str">
        <f aca="false">IF(OR(A166="",F166="not in list"),"",IF(Results!$D$11=0,0,(SUMIF('Current trees'!$D$2:$D$501,F166,'Current trees'!$F$2:$F$501)+SUMIF('Planting plan'!$F$2:$F$201,F166,'Planting plan'!$H$2:$H$201))/Results!$D$11))</f>
        <v/>
      </c>
      <c r="L166" s="9" t="str">
        <f aca="false">IF(AND(A166="",B166="",C166=""),"",IF(A166="","Species name missing: these trees are not counted",IF(A166&lt;&gt;TRIM(A166),"Extra spaces in the species name: remove them",IF(OR(AND(B166&lt;&gt;"",IFERROR(OR(NOT(ISNUMBER(B166)),B166&lt;0,B166&lt;&gt;INT(B166)),TRUE())),AND(C166&lt;&gt;"",IFERROR(OR(NOT(ISNUMBER(C166)),C166&lt;0,C166&lt;&gt;INT(C166)),TRUE()))),"Number of trees must be a whole number, 0 or more",IF(N(C166)&gt;N(G166)+N(B166),"More trees removed than exist: check",IF(F166="not in list","Genus not in 'Genus–family list': add it",IF(COUNTIF($A$2:$A$201,A166)&gt;1,"Species listed more than once: combine the rows",IF(N(B166)=0,IF(N(C166)&gt;0,"Removal only: shares updated",""),IF(D166="Major host","Major host of a regulated pest: reconsider",IF(I166&gt;Results!$C$5,"Species above its limit after planting",IF(J166&gt;Results!$C$6,"Genus above its limit after planting",IF(K166&gt;Results!$C$7,"Family above its limit after planting",IF(D166="Host","Host of a regulated pest: check which pest",IF(OR(I166&gt;Results!$D$5,J166&gt;Results!$D$6,K166&gt;Results!$D$7),"Within 10–20–30, above a Melbourne target",IF(OR(D166="",D166="Not checked"),"OK for diversity; pest–host class not checked yet","OK")))))))))))))))</f>
        <v/>
      </c>
    </row>
    <row r="167" customFormat="false" ht="15" hidden="false" customHeight="true" outlineLevel="0" collapsed="false">
      <c r="A167" s="7"/>
      <c r="B167" s="8"/>
      <c r="C167" s="8"/>
      <c r="D167" s="7"/>
      <c r="E167" s="9" t="str">
        <f aca="false">IF(A167="","",IFERROR(LEFT(TRIM(A167),FIND(" ",TRIM(A167))-1),TRIM(A167)))</f>
        <v/>
      </c>
      <c r="F167" s="9" t="str">
        <f aca="false">IF(A167="","",IFERROR(VLOOKUP(E167,'Genus–family list'!$A$2:$B$400,2,FALSE()),"not in list"))</f>
        <v/>
      </c>
      <c r="G167" s="11" t="str">
        <f aca="false">IF(A167="","",SUMIF('Current trees'!$A$2:$A$501,A167,'Current trees'!$B$2:$B$501))</f>
        <v/>
      </c>
      <c r="H167" s="11" t="str">
        <f aca="false">IF(A167="","",IF(COUNTIF('Current trees'!$A$2:$A$501,A167)&gt;0,0,N(B167)-N(C167)))</f>
        <v/>
      </c>
      <c r="I167" s="10" t="str">
        <f aca="false">IF(A167="","",IF(Results!$D$11=0,0,(G167+N(B167)-N(C167))/Results!$D$11))</f>
        <v/>
      </c>
      <c r="J167" s="10" t="str">
        <f aca="false">IF(A167="","",IF(Results!$D$11=0,0,(SUMIF('Current trees'!$C$2:$C$501,E167,'Current trees'!$F$2:$F$501)+SUMIF('Planting plan'!$E$2:$E$201,E167,'Planting plan'!$H$2:$H$201))/Results!$D$11))</f>
        <v/>
      </c>
      <c r="K167" s="10" t="str">
        <f aca="false">IF(OR(A167="",F167="not in list"),"",IF(Results!$D$11=0,0,(SUMIF('Current trees'!$D$2:$D$501,F167,'Current trees'!$F$2:$F$501)+SUMIF('Planting plan'!$F$2:$F$201,F167,'Planting plan'!$H$2:$H$201))/Results!$D$11))</f>
        <v/>
      </c>
      <c r="L167" s="9" t="str">
        <f aca="false">IF(AND(A167="",B167="",C167=""),"",IF(A167="","Species name missing: these trees are not counted",IF(A167&lt;&gt;TRIM(A167),"Extra spaces in the species name: remove them",IF(OR(AND(B167&lt;&gt;"",IFERROR(OR(NOT(ISNUMBER(B167)),B167&lt;0,B167&lt;&gt;INT(B167)),TRUE())),AND(C167&lt;&gt;"",IFERROR(OR(NOT(ISNUMBER(C167)),C167&lt;0,C167&lt;&gt;INT(C167)),TRUE()))),"Number of trees must be a whole number, 0 or more",IF(N(C167)&gt;N(G167)+N(B167),"More trees removed than exist: check",IF(F167="not in list","Genus not in 'Genus–family list': add it",IF(COUNTIF($A$2:$A$201,A167)&gt;1,"Species listed more than once: combine the rows",IF(N(B167)=0,IF(N(C167)&gt;0,"Removal only: shares updated",""),IF(D167="Major host","Major host of a regulated pest: reconsider",IF(I167&gt;Results!$C$5,"Species above its limit after planting",IF(J167&gt;Results!$C$6,"Genus above its limit after planting",IF(K167&gt;Results!$C$7,"Family above its limit after planting",IF(D167="Host","Host of a regulated pest: check which pest",IF(OR(I167&gt;Results!$D$5,J167&gt;Results!$D$6,K167&gt;Results!$D$7),"Within 10–20–30, above a Melbourne target",IF(OR(D167="",D167="Not checked"),"OK for diversity; pest–host class not checked yet","OK")))))))))))))))</f>
        <v/>
      </c>
    </row>
    <row r="168" customFormat="false" ht="15" hidden="false" customHeight="true" outlineLevel="0" collapsed="false">
      <c r="A168" s="7"/>
      <c r="B168" s="8"/>
      <c r="C168" s="8"/>
      <c r="D168" s="7"/>
      <c r="E168" s="9" t="str">
        <f aca="false">IF(A168="","",IFERROR(LEFT(TRIM(A168),FIND(" ",TRIM(A168))-1),TRIM(A168)))</f>
        <v/>
      </c>
      <c r="F168" s="9" t="str">
        <f aca="false">IF(A168="","",IFERROR(VLOOKUP(E168,'Genus–family list'!$A$2:$B$400,2,FALSE()),"not in list"))</f>
        <v/>
      </c>
      <c r="G168" s="11" t="str">
        <f aca="false">IF(A168="","",SUMIF('Current trees'!$A$2:$A$501,A168,'Current trees'!$B$2:$B$501))</f>
        <v/>
      </c>
      <c r="H168" s="11" t="str">
        <f aca="false">IF(A168="","",IF(COUNTIF('Current trees'!$A$2:$A$501,A168)&gt;0,0,N(B168)-N(C168)))</f>
        <v/>
      </c>
      <c r="I168" s="10" t="str">
        <f aca="false">IF(A168="","",IF(Results!$D$11=0,0,(G168+N(B168)-N(C168))/Results!$D$11))</f>
        <v/>
      </c>
      <c r="J168" s="10" t="str">
        <f aca="false">IF(A168="","",IF(Results!$D$11=0,0,(SUMIF('Current trees'!$C$2:$C$501,E168,'Current trees'!$F$2:$F$501)+SUMIF('Planting plan'!$E$2:$E$201,E168,'Planting plan'!$H$2:$H$201))/Results!$D$11))</f>
        <v/>
      </c>
      <c r="K168" s="10" t="str">
        <f aca="false">IF(OR(A168="",F168="not in list"),"",IF(Results!$D$11=0,0,(SUMIF('Current trees'!$D$2:$D$501,F168,'Current trees'!$F$2:$F$501)+SUMIF('Planting plan'!$F$2:$F$201,F168,'Planting plan'!$H$2:$H$201))/Results!$D$11))</f>
        <v/>
      </c>
      <c r="L168" s="9" t="str">
        <f aca="false">IF(AND(A168="",B168="",C168=""),"",IF(A168="","Species name missing: these trees are not counted",IF(A168&lt;&gt;TRIM(A168),"Extra spaces in the species name: remove them",IF(OR(AND(B168&lt;&gt;"",IFERROR(OR(NOT(ISNUMBER(B168)),B168&lt;0,B168&lt;&gt;INT(B168)),TRUE())),AND(C168&lt;&gt;"",IFERROR(OR(NOT(ISNUMBER(C168)),C168&lt;0,C168&lt;&gt;INT(C168)),TRUE()))),"Number of trees must be a whole number, 0 or more",IF(N(C168)&gt;N(G168)+N(B168),"More trees removed than exist: check",IF(F168="not in list","Genus not in 'Genus–family list': add it",IF(COUNTIF($A$2:$A$201,A168)&gt;1,"Species listed more than once: combine the rows",IF(N(B168)=0,IF(N(C168)&gt;0,"Removal only: shares updated",""),IF(D168="Major host","Major host of a regulated pest: reconsider",IF(I168&gt;Results!$C$5,"Species above its limit after planting",IF(J168&gt;Results!$C$6,"Genus above its limit after planting",IF(K168&gt;Results!$C$7,"Family above its limit after planting",IF(D168="Host","Host of a regulated pest: check which pest",IF(OR(I168&gt;Results!$D$5,J168&gt;Results!$D$6,K168&gt;Results!$D$7),"Within 10–20–30, above a Melbourne target",IF(OR(D168="",D168="Not checked"),"OK for diversity; pest–host class not checked yet","OK")))))))))))))))</f>
        <v/>
      </c>
    </row>
    <row r="169" customFormat="false" ht="15" hidden="false" customHeight="true" outlineLevel="0" collapsed="false">
      <c r="A169" s="7"/>
      <c r="B169" s="8"/>
      <c r="C169" s="8"/>
      <c r="D169" s="7"/>
      <c r="E169" s="9" t="str">
        <f aca="false">IF(A169="","",IFERROR(LEFT(TRIM(A169),FIND(" ",TRIM(A169))-1),TRIM(A169)))</f>
        <v/>
      </c>
      <c r="F169" s="9" t="str">
        <f aca="false">IF(A169="","",IFERROR(VLOOKUP(E169,'Genus–family list'!$A$2:$B$400,2,FALSE()),"not in list"))</f>
        <v/>
      </c>
      <c r="G169" s="11" t="str">
        <f aca="false">IF(A169="","",SUMIF('Current trees'!$A$2:$A$501,A169,'Current trees'!$B$2:$B$501))</f>
        <v/>
      </c>
      <c r="H169" s="11" t="str">
        <f aca="false">IF(A169="","",IF(COUNTIF('Current trees'!$A$2:$A$501,A169)&gt;0,0,N(B169)-N(C169)))</f>
        <v/>
      </c>
      <c r="I169" s="10" t="str">
        <f aca="false">IF(A169="","",IF(Results!$D$11=0,0,(G169+N(B169)-N(C169))/Results!$D$11))</f>
        <v/>
      </c>
      <c r="J169" s="10" t="str">
        <f aca="false">IF(A169="","",IF(Results!$D$11=0,0,(SUMIF('Current trees'!$C$2:$C$501,E169,'Current trees'!$F$2:$F$501)+SUMIF('Planting plan'!$E$2:$E$201,E169,'Planting plan'!$H$2:$H$201))/Results!$D$11))</f>
        <v/>
      </c>
      <c r="K169" s="10" t="str">
        <f aca="false">IF(OR(A169="",F169="not in list"),"",IF(Results!$D$11=0,0,(SUMIF('Current trees'!$D$2:$D$501,F169,'Current trees'!$F$2:$F$501)+SUMIF('Planting plan'!$F$2:$F$201,F169,'Planting plan'!$H$2:$H$201))/Results!$D$11))</f>
        <v/>
      </c>
      <c r="L169" s="9" t="str">
        <f aca="false">IF(AND(A169="",B169="",C169=""),"",IF(A169="","Species name missing: these trees are not counted",IF(A169&lt;&gt;TRIM(A169),"Extra spaces in the species name: remove them",IF(OR(AND(B169&lt;&gt;"",IFERROR(OR(NOT(ISNUMBER(B169)),B169&lt;0,B169&lt;&gt;INT(B169)),TRUE())),AND(C169&lt;&gt;"",IFERROR(OR(NOT(ISNUMBER(C169)),C169&lt;0,C169&lt;&gt;INT(C169)),TRUE()))),"Number of trees must be a whole number, 0 or more",IF(N(C169)&gt;N(G169)+N(B169),"More trees removed than exist: check",IF(F169="not in list","Genus not in 'Genus–family list': add it",IF(COUNTIF($A$2:$A$201,A169)&gt;1,"Species listed more than once: combine the rows",IF(N(B169)=0,IF(N(C169)&gt;0,"Removal only: shares updated",""),IF(D169="Major host","Major host of a regulated pest: reconsider",IF(I169&gt;Results!$C$5,"Species above its limit after planting",IF(J169&gt;Results!$C$6,"Genus above its limit after planting",IF(K169&gt;Results!$C$7,"Family above its limit after planting",IF(D169="Host","Host of a regulated pest: check which pest",IF(OR(I169&gt;Results!$D$5,J169&gt;Results!$D$6,K169&gt;Results!$D$7),"Within 10–20–30, above a Melbourne target",IF(OR(D169="",D169="Not checked"),"OK for diversity; pest–host class not checked yet","OK")))))))))))))))</f>
        <v/>
      </c>
    </row>
    <row r="170" customFormat="false" ht="15" hidden="false" customHeight="true" outlineLevel="0" collapsed="false">
      <c r="A170" s="7"/>
      <c r="B170" s="8"/>
      <c r="C170" s="8"/>
      <c r="D170" s="7"/>
      <c r="E170" s="9" t="str">
        <f aca="false">IF(A170="","",IFERROR(LEFT(TRIM(A170),FIND(" ",TRIM(A170))-1),TRIM(A170)))</f>
        <v/>
      </c>
      <c r="F170" s="9" t="str">
        <f aca="false">IF(A170="","",IFERROR(VLOOKUP(E170,'Genus–family list'!$A$2:$B$400,2,FALSE()),"not in list"))</f>
        <v/>
      </c>
      <c r="G170" s="11" t="str">
        <f aca="false">IF(A170="","",SUMIF('Current trees'!$A$2:$A$501,A170,'Current trees'!$B$2:$B$501))</f>
        <v/>
      </c>
      <c r="H170" s="11" t="str">
        <f aca="false">IF(A170="","",IF(COUNTIF('Current trees'!$A$2:$A$501,A170)&gt;0,0,N(B170)-N(C170)))</f>
        <v/>
      </c>
      <c r="I170" s="10" t="str">
        <f aca="false">IF(A170="","",IF(Results!$D$11=0,0,(G170+N(B170)-N(C170))/Results!$D$11))</f>
        <v/>
      </c>
      <c r="J170" s="10" t="str">
        <f aca="false">IF(A170="","",IF(Results!$D$11=0,0,(SUMIF('Current trees'!$C$2:$C$501,E170,'Current trees'!$F$2:$F$501)+SUMIF('Planting plan'!$E$2:$E$201,E170,'Planting plan'!$H$2:$H$201))/Results!$D$11))</f>
        <v/>
      </c>
      <c r="K170" s="10" t="str">
        <f aca="false">IF(OR(A170="",F170="not in list"),"",IF(Results!$D$11=0,0,(SUMIF('Current trees'!$D$2:$D$501,F170,'Current trees'!$F$2:$F$501)+SUMIF('Planting plan'!$F$2:$F$201,F170,'Planting plan'!$H$2:$H$201))/Results!$D$11))</f>
        <v/>
      </c>
      <c r="L170" s="9" t="str">
        <f aca="false">IF(AND(A170="",B170="",C170=""),"",IF(A170="","Species name missing: these trees are not counted",IF(A170&lt;&gt;TRIM(A170),"Extra spaces in the species name: remove them",IF(OR(AND(B170&lt;&gt;"",IFERROR(OR(NOT(ISNUMBER(B170)),B170&lt;0,B170&lt;&gt;INT(B170)),TRUE())),AND(C170&lt;&gt;"",IFERROR(OR(NOT(ISNUMBER(C170)),C170&lt;0,C170&lt;&gt;INT(C170)),TRUE()))),"Number of trees must be a whole number, 0 or more",IF(N(C170)&gt;N(G170)+N(B170),"More trees removed than exist: check",IF(F170="not in list","Genus not in 'Genus–family list': add it",IF(COUNTIF($A$2:$A$201,A170)&gt;1,"Species listed more than once: combine the rows",IF(N(B170)=0,IF(N(C170)&gt;0,"Removal only: shares updated",""),IF(D170="Major host","Major host of a regulated pest: reconsider",IF(I170&gt;Results!$C$5,"Species above its limit after planting",IF(J170&gt;Results!$C$6,"Genus above its limit after planting",IF(K170&gt;Results!$C$7,"Family above its limit after planting",IF(D170="Host","Host of a regulated pest: check which pest",IF(OR(I170&gt;Results!$D$5,J170&gt;Results!$D$6,K170&gt;Results!$D$7),"Within 10–20–30, above a Melbourne target",IF(OR(D170="",D170="Not checked"),"OK for diversity; pest–host class not checked yet","OK")))))))))))))))</f>
        <v/>
      </c>
    </row>
    <row r="171" customFormat="false" ht="15" hidden="false" customHeight="true" outlineLevel="0" collapsed="false">
      <c r="A171" s="7"/>
      <c r="B171" s="8"/>
      <c r="C171" s="8"/>
      <c r="D171" s="7"/>
      <c r="E171" s="9" t="str">
        <f aca="false">IF(A171="","",IFERROR(LEFT(TRIM(A171),FIND(" ",TRIM(A171))-1),TRIM(A171)))</f>
        <v/>
      </c>
      <c r="F171" s="9" t="str">
        <f aca="false">IF(A171="","",IFERROR(VLOOKUP(E171,'Genus–family list'!$A$2:$B$400,2,FALSE()),"not in list"))</f>
        <v/>
      </c>
      <c r="G171" s="11" t="str">
        <f aca="false">IF(A171="","",SUMIF('Current trees'!$A$2:$A$501,A171,'Current trees'!$B$2:$B$501))</f>
        <v/>
      </c>
      <c r="H171" s="11" t="str">
        <f aca="false">IF(A171="","",IF(COUNTIF('Current trees'!$A$2:$A$501,A171)&gt;0,0,N(B171)-N(C171)))</f>
        <v/>
      </c>
      <c r="I171" s="10" t="str">
        <f aca="false">IF(A171="","",IF(Results!$D$11=0,0,(G171+N(B171)-N(C171))/Results!$D$11))</f>
        <v/>
      </c>
      <c r="J171" s="10" t="str">
        <f aca="false">IF(A171="","",IF(Results!$D$11=0,0,(SUMIF('Current trees'!$C$2:$C$501,E171,'Current trees'!$F$2:$F$501)+SUMIF('Planting plan'!$E$2:$E$201,E171,'Planting plan'!$H$2:$H$201))/Results!$D$11))</f>
        <v/>
      </c>
      <c r="K171" s="10" t="str">
        <f aca="false">IF(OR(A171="",F171="not in list"),"",IF(Results!$D$11=0,0,(SUMIF('Current trees'!$D$2:$D$501,F171,'Current trees'!$F$2:$F$501)+SUMIF('Planting plan'!$F$2:$F$201,F171,'Planting plan'!$H$2:$H$201))/Results!$D$11))</f>
        <v/>
      </c>
      <c r="L171" s="9" t="str">
        <f aca="false">IF(AND(A171="",B171="",C171=""),"",IF(A171="","Species name missing: these trees are not counted",IF(A171&lt;&gt;TRIM(A171),"Extra spaces in the species name: remove them",IF(OR(AND(B171&lt;&gt;"",IFERROR(OR(NOT(ISNUMBER(B171)),B171&lt;0,B171&lt;&gt;INT(B171)),TRUE())),AND(C171&lt;&gt;"",IFERROR(OR(NOT(ISNUMBER(C171)),C171&lt;0,C171&lt;&gt;INT(C171)),TRUE()))),"Number of trees must be a whole number, 0 or more",IF(N(C171)&gt;N(G171)+N(B171),"More trees removed than exist: check",IF(F171="not in list","Genus not in 'Genus–family list': add it",IF(COUNTIF($A$2:$A$201,A171)&gt;1,"Species listed more than once: combine the rows",IF(N(B171)=0,IF(N(C171)&gt;0,"Removal only: shares updated",""),IF(D171="Major host","Major host of a regulated pest: reconsider",IF(I171&gt;Results!$C$5,"Species above its limit after planting",IF(J171&gt;Results!$C$6,"Genus above its limit after planting",IF(K171&gt;Results!$C$7,"Family above its limit after planting",IF(D171="Host","Host of a regulated pest: check which pest",IF(OR(I171&gt;Results!$D$5,J171&gt;Results!$D$6,K171&gt;Results!$D$7),"Within 10–20–30, above a Melbourne target",IF(OR(D171="",D171="Not checked"),"OK for diversity; pest–host class not checked yet","OK")))))))))))))))</f>
        <v/>
      </c>
    </row>
    <row r="172" customFormat="false" ht="15" hidden="false" customHeight="true" outlineLevel="0" collapsed="false">
      <c r="A172" s="7"/>
      <c r="B172" s="8"/>
      <c r="C172" s="8"/>
      <c r="D172" s="7"/>
      <c r="E172" s="9" t="str">
        <f aca="false">IF(A172="","",IFERROR(LEFT(TRIM(A172),FIND(" ",TRIM(A172))-1),TRIM(A172)))</f>
        <v/>
      </c>
      <c r="F172" s="9" t="str">
        <f aca="false">IF(A172="","",IFERROR(VLOOKUP(E172,'Genus–family list'!$A$2:$B$400,2,FALSE()),"not in list"))</f>
        <v/>
      </c>
      <c r="G172" s="11" t="str">
        <f aca="false">IF(A172="","",SUMIF('Current trees'!$A$2:$A$501,A172,'Current trees'!$B$2:$B$501))</f>
        <v/>
      </c>
      <c r="H172" s="11" t="str">
        <f aca="false">IF(A172="","",IF(COUNTIF('Current trees'!$A$2:$A$501,A172)&gt;0,0,N(B172)-N(C172)))</f>
        <v/>
      </c>
      <c r="I172" s="10" t="str">
        <f aca="false">IF(A172="","",IF(Results!$D$11=0,0,(G172+N(B172)-N(C172))/Results!$D$11))</f>
        <v/>
      </c>
      <c r="J172" s="10" t="str">
        <f aca="false">IF(A172="","",IF(Results!$D$11=0,0,(SUMIF('Current trees'!$C$2:$C$501,E172,'Current trees'!$F$2:$F$501)+SUMIF('Planting plan'!$E$2:$E$201,E172,'Planting plan'!$H$2:$H$201))/Results!$D$11))</f>
        <v/>
      </c>
      <c r="K172" s="10" t="str">
        <f aca="false">IF(OR(A172="",F172="not in list"),"",IF(Results!$D$11=0,0,(SUMIF('Current trees'!$D$2:$D$501,F172,'Current trees'!$F$2:$F$501)+SUMIF('Planting plan'!$F$2:$F$201,F172,'Planting plan'!$H$2:$H$201))/Results!$D$11))</f>
        <v/>
      </c>
      <c r="L172" s="9" t="str">
        <f aca="false">IF(AND(A172="",B172="",C172=""),"",IF(A172="","Species name missing: these trees are not counted",IF(A172&lt;&gt;TRIM(A172),"Extra spaces in the species name: remove them",IF(OR(AND(B172&lt;&gt;"",IFERROR(OR(NOT(ISNUMBER(B172)),B172&lt;0,B172&lt;&gt;INT(B172)),TRUE())),AND(C172&lt;&gt;"",IFERROR(OR(NOT(ISNUMBER(C172)),C172&lt;0,C172&lt;&gt;INT(C172)),TRUE()))),"Number of trees must be a whole number, 0 or more",IF(N(C172)&gt;N(G172)+N(B172),"More trees removed than exist: check",IF(F172="not in list","Genus not in 'Genus–family list': add it",IF(COUNTIF($A$2:$A$201,A172)&gt;1,"Species listed more than once: combine the rows",IF(N(B172)=0,IF(N(C172)&gt;0,"Removal only: shares updated",""),IF(D172="Major host","Major host of a regulated pest: reconsider",IF(I172&gt;Results!$C$5,"Species above its limit after planting",IF(J172&gt;Results!$C$6,"Genus above its limit after planting",IF(K172&gt;Results!$C$7,"Family above its limit after planting",IF(D172="Host","Host of a regulated pest: check which pest",IF(OR(I172&gt;Results!$D$5,J172&gt;Results!$D$6,K172&gt;Results!$D$7),"Within 10–20–30, above a Melbourne target",IF(OR(D172="",D172="Not checked"),"OK for diversity; pest–host class not checked yet","OK")))))))))))))))</f>
        <v/>
      </c>
    </row>
    <row r="173" customFormat="false" ht="15" hidden="false" customHeight="true" outlineLevel="0" collapsed="false">
      <c r="A173" s="7"/>
      <c r="B173" s="8"/>
      <c r="C173" s="8"/>
      <c r="D173" s="7"/>
      <c r="E173" s="9" t="str">
        <f aca="false">IF(A173="","",IFERROR(LEFT(TRIM(A173),FIND(" ",TRIM(A173))-1),TRIM(A173)))</f>
        <v/>
      </c>
      <c r="F173" s="9" t="str">
        <f aca="false">IF(A173="","",IFERROR(VLOOKUP(E173,'Genus–family list'!$A$2:$B$400,2,FALSE()),"not in list"))</f>
        <v/>
      </c>
      <c r="G173" s="11" t="str">
        <f aca="false">IF(A173="","",SUMIF('Current trees'!$A$2:$A$501,A173,'Current trees'!$B$2:$B$501))</f>
        <v/>
      </c>
      <c r="H173" s="11" t="str">
        <f aca="false">IF(A173="","",IF(COUNTIF('Current trees'!$A$2:$A$501,A173)&gt;0,0,N(B173)-N(C173)))</f>
        <v/>
      </c>
      <c r="I173" s="10" t="str">
        <f aca="false">IF(A173="","",IF(Results!$D$11=0,0,(G173+N(B173)-N(C173))/Results!$D$11))</f>
        <v/>
      </c>
      <c r="J173" s="10" t="str">
        <f aca="false">IF(A173="","",IF(Results!$D$11=0,0,(SUMIF('Current trees'!$C$2:$C$501,E173,'Current trees'!$F$2:$F$501)+SUMIF('Planting plan'!$E$2:$E$201,E173,'Planting plan'!$H$2:$H$201))/Results!$D$11))</f>
        <v/>
      </c>
      <c r="K173" s="10" t="str">
        <f aca="false">IF(OR(A173="",F173="not in list"),"",IF(Results!$D$11=0,0,(SUMIF('Current trees'!$D$2:$D$501,F173,'Current trees'!$F$2:$F$501)+SUMIF('Planting plan'!$F$2:$F$201,F173,'Planting plan'!$H$2:$H$201))/Results!$D$11))</f>
        <v/>
      </c>
      <c r="L173" s="9" t="str">
        <f aca="false">IF(AND(A173="",B173="",C173=""),"",IF(A173="","Species name missing: these trees are not counted",IF(A173&lt;&gt;TRIM(A173),"Extra spaces in the species name: remove them",IF(OR(AND(B173&lt;&gt;"",IFERROR(OR(NOT(ISNUMBER(B173)),B173&lt;0,B173&lt;&gt;INT(B173)),TRUE())),AND(C173&lt;&gt;"",IFERROR(OR(NOT(ISNUMBER(C173)),C173&lt;0,C173&lt;&gt;INT(C173)),TRUE()))),"Number of trees must be a whole number, 0 or more",IF(N(C173)&gt;N(G173)+N(B173),"More trees removed than exist: check",IF(F173="not in list","Genus not in 'Genus–family list': add it",IF(COUNTIF($A$2:$A$201,A173)&gt;1,"Species listed more than once: combine the rows",IF(N(B173)=0,IF(N(C173)&gt;0,"Removal only: shares updated",""),IF(D173="Major host","Major host of a regulated pest: reconsider",IF(I173&gt;Results!$C$5,"Species above its limit after planting",IF(J173&gt;Results!$C$6,"Genus above its limit after planting",IF(K173&gt;Results!$C$7,"Family above its limit after planting",IF(D173="Host","Host of a regulated pest: check which pest",IF(OR(I173&gt;Results!$D$5,J173&gt;Results!$D$6,K173&gt;Results!$D$7),"Within 10–20–30, above a Melbourne target",IF(OR(D173="",D173="Not checked"),"OK for diversity; pest–host class not checked yet","OK")))))))))))))))</f>
        <v/>
      </c>
    </row>
    <row r="174" customFormat="false" ht="15" hidden="false" customHeight="true" outlineLevel="0" collapsed="false">
      <c r="A174" s="7"/>
      <c r="B174" s="8"/>
      <c r="C174" s="8"/>
      <c r="D174" s="7"/>
      <c r="E174" s="9" t="str">
        <f aca="false">IF(A174="","",IFERROR(LEFT(TRIM(A174),FIND(" ",TRIM(A174))-1),TRIM(A174)))</f>
        <v/>
      </c>
      <c r="F174" s="9" t="str">
        <f aca="false">IF(A174="","",IFERROR(VLOOKUP(E174,'Genus–family list'!$A$2:$B$400,2,FALSE()),"not in list"))</f>
        <v/>
      </c>
      <c r="G174" s="11" t="str">
        <f aca="false">IF(A174="","",SUMIF('Current trees'!$A$2:$A$501,A174,'Current trees'!$B$2:$B$501))</f>
        <v/>
      </c>
      <c r="H174" s="11" t="str">
        <f aca="false">IF(A174="","",IF(COUNTIF('Current trees'!$A$2:$A$501,A174)&gt;0,0,N(B174)-N(C174)))</f>
        <v/>
      </c>
      <c r="I174" s="10" t="str">
        <f aca="false">IF(A174="","",IF(Results!$D$11=0,0,(G174+N(B174)-N(C174))/Results!$D$11))</f>
        <v/>
      </c>
      <c r="J174" s="10" t="str">
        <f aca="false">IF(A174="","",IF(Results!$D$11=0,0,(SUMIF('Current trees'!$C$2:$C$501,E174,'Current trees'!$F$2:$F$501)+SUMIF('Planting plan'!$E$2:$E$201,E174,'Planting plan'!$H$2:$H$201))/Results!$D$11))</f>
        <v/>
      </c>
      <c r="K174" s="10" t="str">
        <f aca="false">IF(OR(A174="",F174="not in list"),"",IF(Results!$D$11=0,0,(SUMIF('Current trees'!$D$2:$D$501,F174,'Current trees'!$F$2:$F$501)+SUMIF('Planting plan'!$F$2:$F$201,F174,'Planting plan'!$H$2:$H$201))/Results!$D$11))</f>
        <v/>
      </c>
      <c r="L174" s="9" t="str">
        <f aca="false">IF(AND(A174="",B174="",C174=""),"",IF(A174="","Species name missing: these trees are not counted",IF(A174&lt;&gt;TRIM(A174),"Extra spaces in the species name: remove them",IF(OR(AND(B174&lt;&gt;"",IFERROR(OR(NOT(ISNUMBER(B174)),B174&lt;0,B174&lt;&gt;INT(B174)),TRUE())),AND(C174&lt;&gt;"",IFERROR(OR(NOT(ISNUMBER(C174)),C174&lt;0,C174&lt;&gt;INT(C174)),TRUE()))),"Number of trees must be a whole number, 0 or more",IF(N(C174)&gt;N(G174)+N(B174),"More trees removed than exist: check",IF(F174="not in list","Genus not in 'Genus–family list': add it",IF(COUNTIF($A$2:$A$201,A174)&gt;1,"Species listed more than once: combine the rows",IF(N(B174)=0,IF(N(C174)&gt;0,"Removal only: shares updated",""),IF(D174="Major host","Major host of a regulated pest: reconsider",IF(I174&gt;Results!$C$5,"Species above its limit after planting",IF(J174&gt;Results!$C$6,"Genus above its limit after planting",IF(K174&gt;Results!$C$7,"Family above its limit after planting",IF(D174="Host","Host of a regulated pest: check which pest",IF(OR(I174&gt;Results!$D$5,J174&gt;Results!$D$6,K174&gt;Results!$D$7),"Within 10–20–30, above a Melbourne target",IF(OR(D174="",D174="Not checked"),"OK for diversity; pest–host class not checked yet","OK")))))))))))))))</f>
        <v/>
      </c>
    </row>
    <row r="175" customFormat="false" ht="15" hidden="false" customHeight="true" outlineLevel="0" collapsed="false">
      <c r="A175" s="7"/>
      <c r="B175" s="8"/>
      <c r="C175" s="8"/>
      <c r="D175" s="7"/>
      <c r="E175" s="9" t="str">
        <f aca="false">IF(A175="","",IFERROR(LEFT(TRIM(A175),FIND(" ",TRIM(A175))-1),TRIM(A175)))</f>
        <v/>
      </c>
      <c r="F175" s="9" t="str">
        <f aca="false">IF(A175="","",IFERROR(VLOOKUP(E175,'Genus–family list'!$A$2:$B$400,2,FALSE()),"not in list"))</f>
        <v/>
      </c>
      <c r="G175" s="11" t="str">
        <f aca="false">IF(A175="","",SUMIF('Current trees'!$A$2:$A$501,A175,'Current trees'!$B$2:$B$501))</f>
        <v/>
      </c>
      <c r="H175" s="11" t="str">
        <f aca="false">IF(A175="","",IF(COUNTIF('Current trees'!$A$2:$A$501,A175)&gt;0,0,N(B175)-N(C175)))</f>
        <v/>
      </c>
      <c r="I175" s="10" t="str">
        <f aca="false">IF(A175="","",IF(Results!$D$11=0,0,(G175+N(B175)-N(C175))/Results!$D$11))</f>
        <v/>
      </c>
      <c r="J175" s="10" t="str">
        <f aca="false">IF(A175="","",IF(Results!$D$11=0,0,(SUMIF('Current trees'!$C$2:$C$501,E175,'Current trees'!$F$2:$F$501)+SUMIF('Planting plan'!$E$2:$E$201,E175,'Planting plan'!$H$2:$H$201))/Results!$D$11))</f>
        <v/>
      </c>
      <c r="K175" s="10" t="str">
        <f aca="false">IF(OR(A175="",F175="not in list"),"",IF(Results!$D$11=0,0,(SUMIF('Current trees'!$D$2:$D$501,F175,'Current trees'!$F$2:$F$501)+SUMIF('Planting plan'!$F$2:$F$201,F175,'Planting plan'!$H$2:$H$201))/Results!$D$11))</f>
        <v/>
      </c>
      <c r="L175" s="9" t="str">
        <f aca="false">IF(AND(A175="",B175="",C175=""),"",IF(A175="","Species name missing: these trees are not counted",IF(A175&lt;&gt;TRIM(A175),"Extra spaces in the species name: remove them",IF(OR(AND(B175&lt;&gt;"",IFERROR(OR(NOT(ISNUMBER(B175)),B175&lt;0,B175&lt;&gt;INT(B175)),TRUE())),AND(C175&lt;&gt;"",IFERROR(OR(NOT(ISNUMBER(C175)),C175&lt;0,C175&lt;&gt;INT(C175)),TRUE()))),"Number of trees must be a whole number, 0 or more",IF(N(C175)&gt;N(G175)+N(B175),"More trees removed than exist: check",IF(F175="not in list","Genus not in 'Genus–family list': add it",IF(COUNTIF($A$2:$A$201,A175)&gt;1,"Species listed more than once: combine the rows",IF(N(B175)=0,IF(N(C175)&gt;0,"Removal only: shares updated",""),IF(D175="Major host","Major host of a regulated pest: reconsider",IF(I175&gt;Results!$C$5,"Species above its limit after planting",IF(J175&gt;Results!$C$6,"Genus above its limit after planting",IF(K175&gt;Results!$C$7,"Family above its limit after planting",IF(D175="Host","Host of a regulated pest: check which pest",IF(OR(I175&gt;Results!$D$5,J175&gt;Results!$D$6,K175&gt;Results!$D$7),"Within 10–20–30, above a Melbourne target",IF(OR(D175="",D175="Not checked"),"OK for diversity; pest–host class not checked yet","OK")))))))))))))))</f>
        <v/>
      </c>
    </row>
    <row r="176" customFormat="false" ht="15" hidden="false" customHeight="true" outlineLevel="0" collapsed="false">
      <c r="A176" s="7"/>
      <c r="B176" s="8"/>
      <c r="C176" s="8"/>
      <c r="D176" s="7"/>
      <c r="E176" s="9" t="str">
        <f aca="false">IF(A176="","",IFERROR(LEFT(TRIM(A176),FIND(" ",TRIM(A176))-1),TRIM(A176)))</f>
        <v/>
      </c>
      <c r="F176" s="9" t="str">
        <f aca="false">IF(A176="","",IFERROR(VLOOKUP(E176,'Genus–family list'!$A$2:$B$400,2,FALSE()),"not in list"))</f>
        <v/>
      </c>
      <c r="G176" s="11" t="str">
        <f aca="false">IF(A176="","",SUMIF('Current trees'!$A$2:$A$501,A176,'Current trees'!$B$2:$B$501))</f>
        <v/>
      </c>
      <c r="H176" s="11" t="str">
        <f aca="false">IF(A176="","",IF(COUNTIF('Current trees'!$A$2:$A$501,A176)&gt;0,0,N(B176)-N(C176)))</f>
        <v/>
      </c>
      <c r="I176" s="10" t="str">
        <f aca="false">IF(A176="","",IF(Results!$D$11=0,0,(G176+N(B176)-N(C176))/Results!$D$11))</f>
        <v/>
      </c>
      <c r="J176" s="10" t="str">
        <f aca="false">IF(A176="","",IF(Results!$D$11=0,0,(SUMIF('Current trees'!$C$2:$C$501,E176,'Current trees'!$F$2:$F$501)+SUMIF('Planting plan'!$E$2:$E$201,E176,'Planting plan'!$H$2:$H$201))/Results!$D$11))</f>
        <v/>
      </c>
      <c r="K176" s="10" t="str">
        <f aca="false">IF(OR(A176="",F176="not in list"),"",IF(Results!$D$11=0,0,(SUMIF('Current trees'!$D$2:$D$501,F176,'Current trees'!$F$2:$F$501)+SUMIF('Planting plan'!$F$2:$F$201,F176,'Planting plan'!$H$2:$H$201))/Results!$D$11))</f>
        <v/>
      </c>
      <c r="L176" s="9" t="str">
        <f aca="false">IF(AND(A176="",B176="",C176=""),"",IF(A176="","Species name missing: these trees are not counted",IF(A176&lt;&gt;TRIM(A176),"Extra spaces in the species name: remove them",IF(OR(AND(B176&lt;&gt;"",IFERROR(OR(NOT(ISNUMBER(B176)),B176&lt;0,B176&lt;&gt;INT(B176)),TRUE())),AND(C176&lt;&gt;"",IFERROR(OR(NOT(ISNUMBER(C176)),C176&lt;0,C176&lt;&gt;INT(C176)),TRUE()))),"Number of trees must be a whole number, 0 or more",IF(N(C176)&gt;N(G176)+N(B176),"More trees removed than exist: check",IF(F176="not in list","Genus not in 'Genus–family list': add it",IF(COUNTIF($A$2:$A$201,A176)&gt;1,"Species listed more than once: combine the rows",IF(N(B176)=0,IF(N(C176)&gt;0,"Removal only: shares updated",""),IF(D176="Major host","Major host of a regulated pest: reconsider",IF(I176&gt;Results!$C$5,"Species above its limit after planting",IF(J176&gt;Results!$C$6,"Genus above its limit after planting",IF(K176&gt;Results!$C$7,"Family above its limit after planting",IF(D176="Host","Host of a regulated pest: check which pest",IF(OR(I176&gt;Results!$D$5,J176&gt;Results!$D$6,K176&gt;Results!$D$7),"Within 10–20–30, above a Melbourne target",IF(OR(D176="",D176="Not checked"),"OK for diversity; pest–host class not checked yet","OK")))))))))))))))</f>
        <v/>
      </c>
    </row>
    <row r="177" customFormat="false" ht="15" hidden="false" customHeight="true" outlineLevel="0" collapsed="false">
      <c r="A177" s="7"/>
      <c r="B177" s="8"/>
      <c r="C177" s="8"/>
      <c r="D177" s="7"/>
      <c r="E177" s="9" t="str">
        <f aca="false">IF(A177="","",IFERROR(LEFT(TRIM(A177),FIND(" ",TRIM(A177))-1),TRIM(A177)))</f>
        <v/>
      </c>
      <c r="F177" s="9" t="str">
        <f aca="false">IF(A177="","",IFERROR(VLOOKUP(E177,'Genus–family list'!$A$2:$B$400,2,FALSE()),"not in list"))</f>
        <v/>
      </c>
      <c r="G177" s="11" t="str">
        <f aca="false">IF(A177="","",SUMIF('Current trees'!$A$2:$A$501,A177,'Current trees'!$B$2:$B$501))</f>
        <v/>
      </c>
      <c r="H177" s="11" t="str">
        <f aca="false">IF(A177="","",IF(COUNTIF('Current trees'!$A$2:$A$501,A177)&gt;0,0,N(B177)-N(C177)))</f>
        <v/>
      </c>
      <c r="I177" s="10" t="str">
        <f aca="false">IF(A177="","",IF(Results!$D$11=0,0,(G177+N(B177)-N(C177))/Results!$D$11))</f>
        <v/>
      </c>
      <c r="J177" s="10" t="str">
        <f aca="false">IF(A177="","",IF(Results!$D$11=0,0,(SUMIF('Current trees'!$C$2:$C$501,E177,'Current trees'!$F$2:$F$501)+SUMIF('Planting plan'!$E$2:$E$201,E177,'Planting plan'!$H$2:$H$201))/Results!$D$11))</f>
        <v/>
      </c>
      <c r="K177" s="10" t="str">
        <f aca="false">IF(OR(A177="",F177="not in list"),"",IF(Results!$D$11=0,0,(SUMIF('Current trees'!$D$2:$D$501,F177,'Current trees'!$F$2:$F$501)+SUMIF('Planting plan'!$F$2:$F$201,F177,'Planting plan'!$H$2:$H$201))/Results!$D$11))</f>
        <v/>
      </c>
      <c r="L177" s="9" t="str">
        <f aca="false">IF(AND(A177="",B177="",C177=""),"",IF(A177="","Species name missing: these trees are not counted",IF(A177&lt;&gt;TRIM(A177),"Extra spaces in the species name: remove them",IF(OR(AND(B177&lt;&gt;"",IFERROR(OR(NOT(ISNUMBER(B177)),B177&lt;0,B177&lt;&gt;INT(B177)),TRUE())),AND(C177&lt;&gt;"",IFERROR(OR(NOT(ISNUMBER(C177)),C177&lt;0,C177&lt;&gt;INT(C177)),TRUE()))),"Number of trees must be a whole number, 0 or more",IF(N(C177)&gt;N(G177)+N(B177),"More trees removed than exist: check",IF(F177="not in list","Genus not in 'Genus–family list': add it",IF(COUNTIF($A$2:$A$201,A177)&gt;1,"Species listed more than once: combine the rows",IF(N(B177)=0,IF(N(C177)&gt;0,"Removal only: shares updated",""),IF(D177="Major host","Major host of a regulated pest: reconsider",IF(I177&gt;Results!$C$5,"Species above its limit after planting",IF(J177&gt;Results!$C$6,"Genus above its limit after planting",IF(K177&gt;Results!$C$7,"Family above its limit after planting",IF(D177="Host","Host of a regulated pest: check which pest",IF(OR(I177&gt;Results!$D$5,J177&gt;Results!$D$6,K177&gt;Results!$D$7),"Within 10–20–30, above a Melbourne target",IF(OR(D177="",D177="Not checked"),"OK for diversity; pest–host class not checked yet","OK")))))))))))))))</f>
        <v/>
      </c>
    </row>
    <row r="178" customFormat="false" ht="15" hidden="false" customHeight="true" outlineLevel="0" collapsed="false">
      <c r="A178" s="7"/>
      <c r="B178" s="8"/>
      <c r="C178" s="8"/>
      <c r="D178" s="7"/>
      <c r="E178" s="9" t="str">
        <f aca="false">IF(A178="","",IFERROR(LEFT(TRIM(A178),FIND(" ",TRIM(A178))-1),TRIM(A178)))</f>
        <v/>
      </c>
      <c r="F178" s="9" t="str">
        <f aca="false">IF(A178="","",IFERROR(VLOOKUP(E178,'Genus–family list'!$A$2:$B$400,2,FALSE()),"not in list"))</f>
        <v/>
      </c>
      <c r="G178" s="11" t="str">
        <f aca="false">IF(A178="","",SUMIF('Current trees'!$A$2:$A$501,A178,'Current trees'!$B$2:$B$501))</f>
        <v/>
      </c>
      <c r="H178" s="11" t="str">
        <f aca="false">IF(A178="","",IF(COUNTIF('Current trees'!$A$2:$A$501,A178)&gt;0,0,N(B178)-N(C178)))</f>
        <v/>
      </c>
      <c r="I178" s="10" t="str">
        <f aca="false">IF(A178="","",IF(Results!$D$11=0,0,(G178+N(B178)-N(C178))/Results!$D$11))</f>
        <v/>
      </c>
      <c r="J178" s="10" t="str">
        <f aca="false">IF(A178="","",IF(Results!$D$11=0,0,(SUMIF('Current trees'!$C$2:$C$501,E178,'Current trees'!$F$2:$F$501)+SUMIF('Planting plan'!$E$2:$E$201,E178,'Planting plan'!$H$2:$H$201))/Results!$D$11))</f>
        <v/>
      </c>
      <c r="K178" s="10" t="str">
        <f aca="false">IF(OR(A178="",F178="not in list"),"",IF(Results!$D$11=0,0,(SUMIF('Current trees'!$D$2:$D$501,F178,'Current trees'!$F$2:$F$501)+SUMIF('Planting plan'!$F$2:$F$201,F178,'Planting plan'!$H$2:$H$201))/Results!$D$11))</f>
        <v/>
      </c>
      <c r="L178" s="9" t="str">
        <f aca="false">IF(AND(A178="",B178="",C178=""),"",IF(A178="","Species name missing: these trees are not counted",IF(A178&lt;&gt;TRIM(A178),"Extra spaces in the species name: remove them",IF(OR(AND(B178&lt;&gt;"",IFERROR(OR(NOT(ISNUMBER(B178)),B178&lt;0,B178&lt;&gt;INT(B178)),TRUE())),AND(C178&lt;&gt;"",IFERROR(OR(NOT(ISNUMBER(C178)),C178&lt;0,C178&lt;&gt;INT(C178)),TRUE()))),"Number of trees must be a whole number, 0 or more",IF(N(C178)&gt;N(G178)+N(B178),"More trees removed than exist: check",IF(F178="not in list","Genus not in 'Genus–family list': add it",IF(COUNTIF($A$2:$A$201,A178)&gt;1,"Species listed more than once: combine the rows",IF(N(B178)=0,IF(N(C178)&gt;0,"Removal only: shares updated",""),IF(D178="Major host","Major host of a regulated pest: reconsider",IF(I178&gt;Results!$C$5,"Species above its limit after planting",IF(J178&gt;Results!$C$6,"Genus above its limit after planting",IF(K178&gt;Results!$C$7,"Family above its limit after planting",IF(D178="Host","Host of a regulated pest: check which pest",IF(OR(I178&gt;Results!$D$5,J178&gt;Results!$D$6,K178&gt;Results!$D$7),"Within 10–20–30, above a Melbourne target",IF(OR(D178="",D178="Not checked"),"OK for diversity; pest–host class not checked yet","OK")))))))))))))))</f>
        <v/>
      </c>
    </row>
    <row r="179" customFormat="false" ht="15" hidden="false" customHeight="true" outlineLevel="0" collapsed="false">
      <c r="A179" s="7"/>
      <c r="B179" s="8"/>
      <c r="C179" s="8"/>
      <c r="D179" s="7"/>
      <c r="E179" s="9" t="str">
        <f aca="false">IF(A179="","",IFERROR(LEFT(TRIM(A179),FIND(" ",TRIM(A179))-1),TRIM(A179)))</f>
        <v/>
      </c>
      <c r="F179" s="9" t="str">
        <f aca="false">IF(A179="","",IFERROR(VLOOKUP(E179,'Genus–family list'!$A$2:$B$400,2,FALSE()),"not in list"))</f>
        <v/>
      </c>
      <c r="G179" s="11" t="str">
        <f aca="false">IF(A179="","",SUMIF('Current trees'!$A$2:$A$501,A179,'Current trees'!$B$2:$B$501))</f>
        <v/>
      </c>
      <c r="H179" s="11" t="str">
        <f aca="false">IF(A179="","",IF(COUNTIF('Current trees'!$A$2:$A$501,A179)&gt;0,0,N(B179)-N(C179)))</f>
        <v/>
      </c>
      <c r="I179" s="10" t="str">
        <f aca="false">IF(A179="","",IF(Results!$D$11=0,0,(G179+N(B179)-N(C179))/Results!$D$11))</f>
        <v/>
      </c>
      <c r="J179" s="10" t="str">
        <f aca="false">IF(A179="","",IF(Results!$D$11=0,0,(SUMIF('Current trees'!$C$2:$C$501,E179,'Current trees'!$F$2:$F$501)+SUMIF('Planting plan'!$E$2:$E$201,E179,'Planting plan'!$H$2:$H$201))/Results!$D$11))</f>
        <v/>
      </c>
      <c r="K179" s="10" t="str">
        <f aca="false">IF(OR(A179="",F179="not in list"),"",IF(Results!$D$11=0,0,(SUMIF('Current trees'!$D$2:$D$501,F179,'Current trees'!$F$2:$F$501)+SUMIF('Planting plan'!$F$2:$F$201,F179,'Planting plan'!$H$2:$H$201))/Results!$D$11))</f>
        <v/>
      </c>
      <c r="L179" s="9" t="str">
        <f aca="false">IF(AND(A179="",B179="",C179=""),"",IF(A179="","Species name missing: these trees are not counted",IF(A179&lt;&gt;TRIM(A179),"Extra spaces in the species name: remove them",IF(OR(AND(B179&lt;&gt;"",IFERROR(OR(NOT(ISNUMBER(B179)),B179&lt;0,B179&lt;&gt;INT(B179)),TRUE())),AND(C179&lt;&gt;"",IFERROR(OR(NOT(ISNUMBER(C179)),C179&lt;0,C179&lt;&gt;INT(C179)),TRUE()))),"Number of trees must be a whole number, 0 or more",IF(N(C179)&gt;N(G179)+N(B179),"More trees removed than exist: check",IF(F179="not in list","Genus not in 'Genus–family list': add it",IF(COUNTIF($A$2:$A$201,A179)&gt;1,"Species listed more than once: combine the rows",IF(N(B179)=0,IF(N(C179)&gt;0,"Removal only: shares updated",""),IF(D179="Major host","Major host of a regulated pest: reconsider",IF(I179&gt;Results!$C$5,"Species above its limit after planting",IF(J179&gt;Results!$C$6,"Genus above its limit after planting",IF(K179&gt;Results!$C$7,"Family above its limit after planting",IF(D179="Host","Host of a regulated pest: check which pest",IF(OR(I179&gt;Results!$D$5,J179&gt;Results!$D$6,K179&gt;Results!$D$7),"Within 10–20–30, above a Melbourne target",IF(OR(D179="",D179="Not checked"),"OK for diversity; pest–host class not checked yet","OK")))))))))))))))</f>
        <v/>
      </c>
    </row>
    <row r="180" customFormat="false" ht="15" hidden="false" customHeight="true" outlineLevel="0" collapsed="false">
      <c r="A180" s="7"/>
      <c r="B180" s="8"/>
      <c r="C180" s="8"/>
      <c r="D180" s="7"/>
      <c r="E180" s="9" t="str">
        <f aca="false">IF(A180="","",IFERROR(LEFT(TRIM(A180),FIND(" ",TRIM(A180))-1),TRIM(A180)))</f>
        <v/>
      </c>
      <c r="F180" s="9" t="str">
        <f aca="false">IF(A180="","",IFERROR(VLOOKUP(E180,'Genus–family list'!$A$2:$B$400,2,FALSE()),"not in list"))</f>
        <v/>
      </c>
      <c r="G180" s="11" t="str">
        <f aca="false">IF(A180="","",SUMIF('Current trees'!$A$2:$A$501,A180,'Current trees'!$B$2:$B$501))</f>
        <v/>
      </c>
      <c r="H180" s="11" t="str">
        <f aca="false">IF(A180="","",IF(COUNTIF('Current trees'!$A$2:$A$501,A180)&gt;0,0,N(B180)-N(C180)))</f>
        <v/>
      </c>
      <c r="I180" s="10" t="str">
        <f aca="false">IF(A180="","",IF(Results!$D$11=0,0,(G180+N(B180)-N(C180))/Results!$D$11))</f>
        <v/>
      </c>
      <c r="J180" s="10" t="str">
        <f aca="false">IF(A180="","",IF(Results!$D$11=0,0,(SUMIF('Current trees'!$C$2:$C$501,E180,'Current trees'!$F$2:$F$501)+SUMIF('Planting plan'!$E$2:$E$201,E180,'Planting plan'!$H$2:$H$201))/Results!$D$11))</f>
        <v/>
      </c>
      <c r="K180" s="10" t="str">
        <f aca="false">IF(OR(A180="",F180="not in list"),"",IF(Results!$D$11=0,0,(SUMIF('Current trees'!$D$2:$D$501,F180,'Current trees'!$F$2:$F$501)+SUMIF('Planting plan'!$F$2:$F$201,F180,'Planting plan'!$H$2:$H$201))/Results!$D$11))</f>
        <v/>
      </c>
      <c r="L180" s="9" t="str">
        <f aca="false">IF(AND(A180="",B180="",C180=""),"",IF(A180="","Species name missing: these trees are not counted",IF(A180&lt;&gt;TRIM(A180),"Extra spaces in the species name: remove them",IF(OR(AND(B180&lt;&gt;"",IFERROR(OR(NOT(ISNUMBER(B180)),B180&lt;0,B180&lt;&gt;INT(B180)),TRUE())),AND(C180&lt;&gt;"",IFERROR(OR(NOT(ISNUMBER(C180)),C180&lt;0,C180&lt;&gt;INT(C180)),TRUE()))),"Number of trees must be a whole number, 0 or more",IF(N(C180)&gt;N(G180)+N(B180),"More trees removed than exist: check",IF(F180="not in list","Genus not in 'Genus–family list': add it",IF(COUNTIF($A$2:$A$201,A180)&gt;1,"Species listed more than once: combine the rows",IF(N(B180)=0,IF(N(C180)&gt;0,"Removal only: shares updated",""),IF(D180="Major host","Major host of a regulated pest: reconsider",IF(I180&gt;Results!$C$5,"Species above its limit after planting",IF(J180&gt;Results!$C$6,"Genus above its limit after planting",IF(K180&gt;Results!$C$7,"Family above its limit after planting",IF(D180="Host","Host of a regulated pest: check which pest",IF(OR(I180&gt;Results!$D$5,J180&gt;Results!$D$6,K180&gt;Results!$D$7),"Within 10–20–30, above a Melbourne target",IF(OR(D180="",D180="Not checked"),"OK for diversity; pest–host class not checked yet","OK")))))))))))))))</f>
        <v/>
      </c>
    </row>
    <row r="181" customFormat="false" ht="15" hidden="false" customHeight="true" outlineLevel="0" collapsed="false">
      <c r="A181" s="7"/>
      <c r="B181" s="8"/>
      <c r="C181" s="8"/>
      <c r="D181" s="7"/>
      <c r="E181" s="9" t="str">
        <f aca="false">IF(A181="","",IFERROR(LEFT(TRIM(A181),FIND(" ",TRIM(A181))-1),TRIM(A181)))</f>
        <v/>
      </c>
      <c r="F181" s="9" t="str">
        <f aca="false">IF(A181="","",IFERROR(VLOOKUP(E181,'Genus–family list'!$A$2:$B$400,2,FALSE()),"not in list"))</f>
        <v/>
      </c>
      <c r="G181" s="11" t="str">
        <f aca="false">IF(A181="","",SUMIF('Current trees'!$A$2:$A$501,A181,'Current trees'!$B$2:$B$501))</f>
        <v/>
      </c>
      <c r="H181" s="11" t="str">
        <f aca="false">IF(A181="","",IF(COUNTIF('Current trees'!$A$2:$A$501,A181)&gt;0,0,N(B181)-N(C181)))</f>
        <v/>
      </c>
      <c r="I181" s="10" t="str">
        <f aca="false">IF(A181="","",IF(Results!$D$11=0,0,(G181+N(B181)-N(C181))/Results!$D$11))</f>
        <v/>
      </c>
      <c r="J181" s="10" t="str">
        <f aca="false">IF(A181="","",IF(Results!$D$11=0,0,(SUMIF('Current trees'!$C$2:$C$501,E181,'Current trees'!$F$2:$F$501)+SUMIF('Planting plan'!$E$2:$E$201,E181,'Planting plan'!$H$2:$H$201))/Results!$D$11))</f>
        <v/>
      </c>
      <c r="K181" s="10" t="str">
        <f aca="false">IF(OR(A181="",F181="not in list"),"",IF(Results!$D$11=0,0,(SUMIF('Current trees'!$D$2:$D$501,F181,'Current trees'!$F$2:$F$501)+SUMIF('Planting plan'!$F$2:$F$201,F181,'Planting plan'!$H$2:$H$201))/Results!$D$11))</f>
        <v/>
      </c>
      <c r="L181" s="9" t="str">
        <f aca="false">IF(AND(A181="",B181="",C181=""),"",IF(A181="","Species name missing: these trees are not counted",IF(A181&lt;&gt;TRIM(A181),"Extra spaces in the species name: remove them",IF(OR(AND(B181&lt;&gt;"",IFERROR(OR(NOT(ISNUMBER(B181)),B181&lt;0,B181&lt;&gt;INT(B181)),TRUE())),AND(C181&lt;&gt;"",IFERROR(OR(NOT(ISNUMBER(C181)),C181&lt;0,C181&lt;&gt;INT(C181)),TRUE()))),"Number of trees must be a whole number, 0 or more",IF(N(C181)&gt;N(G181)+N(B181),"More trees removed than exist: check",IF(F181="not in list","Genus not in 'Genus–family list': add it",IF(COUNTIF($A$2:$A$201,A181)&gt;1,"Species listed more than once: combine the rows",IF(N(B181)=0,IF(N(C181)&gt;0,"Removal only: shares updated",""),IF(D181="Major host","Major host of a regulated pest: reconsider",IF(I181&gt;Results!$C$5,"Species above its limit after planting",IF(J181&gt;Results!$C$6,"Genus above its limit after planting",IF(K181&gt;Results!$C$7,"Family above its limit after planting",IF(D181="Host","Host of a regulated pest: check which pest",IF(OR(I181&gt;Results!$D$5,J181&gt;Results!$D$6,K181&gt;Results!$D$7),"Within 10–20–30, above a Melbourne target",IF(OR(D181="",D181="Not checked"),"OK for diversity; pest–host class not checked yet","OK")))))))))))))))</f>
        <v/>
      </c>
    </row>
    <row r="182" customFormat="false" ht="15" hidden="false" customHeight="true" outlineLevel="0" collapsed="false">
      <c r="A182" s="7"/>
      <c r="B182" s="8"/>
      <c r="C182" s="8"/>
      <c r="D182" s="7"/>
      <c r="E182" s="9" t="str">
        <f aca="false">IF(A182="","",IFERROR(LEFT(TRIM(A182),FIND(" ",TRIM(A182))-1),TRIM(A182)))</f>
        <v/>
      </c>
      <c r="F182" s="9" t="str">
        <f aca="false">IF(A182="","",IFERROR(VLOOKUP(E182,'Genus–family list'!$A$2:$B$400,2,FALSE()),"not in list"))</f>
        <v/>
      </c>
      <c r="G182" s="11" t="str">
        <f aca="false">IF(A182="","",SUMIF('Current trees'!$A$2:$A$501,A182,'Current trees'!$B$2:$B$501))</f>
        <v/>
      </c>
      <c r="H182" s="11" t="str">
        <f aca="false">IF(A182="","",IF(COUNTIF('Current trees'!$A$2:$A$501,A182)&gt;0,0,N(B182)-N(C182)))</f>
        <v/>
      </c>
      <c r="I182" s="10" t="str">
        <f aca="false">IF(A182="","",IF(Results!$D$11=0,0,(G182+N(B182)-N(C182))/Results!$D$11))</f>
        <v/>
      </c>
      <c r="J182" s="10" t="str">
        <f aca="false">IF(A182="","",IF(Results!$D$11=0,0,(SUMIF('Current trees'!$C$2:$C$501,E182,'Current trees'!$F$2:$F$501)+SUMIF('Planting plan'!$E$2:$E$201,E182,'Planting plan'!$H$2:$H$201))/Results!$D$11))</f>
        <v/>
      </c>
      <c r="K182" s="10" t="str">
        <f aca="false">IF(OR(A182="",F182="not in list"),"",IF(Results!$D$11=0,0,(SUMIF('Current trees'!$D$2:$D$501,F182,'Current trees'!$F$2:$F$501)+SUMIF('Planting plan'!$F$2:$F$201,F182,'Planting plan'!$H$2:$H$201))/Results!$D$11))</f>
        <v/>
      </c>
      <c r="L182" s="9" t="str">
        <f aca="false">IF(AND(A182="",B182="",C182=""),"",IF(A182="","Species name missing: these trees are not counted",IF(A182&lt;&gt;TRIM(A182),"Extra spaces in the species name: remove them",IF(OR(AND(B182&lt;&gt;"",IFERROR(OR(NOT(ISNUMBER(B182)),B182&lt;0,B182&lt;&gt;INT(B182)),TRUE())),AND(C182&lt;&gt;"",IFERROR(OR(NOT(ISNUMBER(C182)),C182&lt;0,C182&lt;&gt;INT(C182)),TRUE()))),"Number of trees must be a whole number, 0 or more",IF(N(C182)&gt;N(G182)+N(B182),"More trees removed than exist: check",IF(F182="not in list","Genus not in 'Genus–family list': add it",IF(COUNTIF($A$2:$A$201,A182)&gt;1,"Species listed more than once: combine the rows",IF(N(B182)=0,IF(N(C182)&gt;0,"Removal only: shares updated",""),IF(D182="Major host","Major host of a regulated pest: reconsider",IF(I182&gt;Results!$C$5,"Species above its limit after planting",IF(J182&gt;Results!$C$6,"Genus above its limit after planting",IF(K182&gt;Results!$C$7,"Family above its limit after planting",IF(D182="Host","Host of a regulated pest: check which pest",IF(OR(I182&gt;Results!$D$5,J182&gt;Results!$D$6,K182&gt;Results!$D$7),"Within 10–20–30, above a Melbourne target",IF(OR(D182="",D182="Not checked"),"OK for diversity; pest–host class not checked yet","OK")))))))))))))))</f>
        <v/>
      </c>
    </row>
    <row r="183" customFormat="false" ht="15" hidden="false" customHeight="true" outlineLevel="0" collapsed="false">
      <c r="A183" s="7"/>
      <c r="B183" s="8"/>
      <c r="C183" s="8"/>
      <c r="D183" s="7"/>
      <c r="E183" s="9" t="str">
        <f aca="false">IF(A183="","",IFERROR(LEFT(TRIM(A183),FIND(" ",TRIM(A183))-1),TRIM(A183)))</f>
        <v/>
      </c>
      <c r="F183" s="9" t="str">
        <f aca="false">IF(A183="","",IFERROR(VLOOKUP(E183,'Genus–family list'!$A$2:$B$400,2,FALSE()),"not in list"))</f>
        <v/>
      </c>
      <c r="G183" s="11" t="str">
        <f aca="false">IF(A183="","",SUMIF('Current trees'!$A$2:$A$501,A183,'Current trees'!$B$2:$B$501))</f>
        <v/>
      </c>
      <c r="H183" s="11" t="str">
        <f aca="false">IF(A183="","",IF(COUNTIF('Current trees'!$A$2:$A$501,A183)&gt;0,0,N(B183)-N(C183)))</f>
        <v/>
      </c>
      <c r="I183" s="10" t="str">
        <f aca="false">IF(A183="","",IF(Results!$D$11=0,0,(G183+N(B183)-N(C183))/Results!$D$11))</f>
        <v/>
      </c>
      <c r="J183" s="10" t="str">
        <f aca="false">IF(A183="","",IF(Results!$D$11=0,0,(SUMIF('Current trees'!$C$2:$C$501,E183,'Current trees'!$F$2:$F$501)+SUMIF('Planting plan'!$E$2:$E$201,E183,'Planting plan'!$H$2:$H$201))/Results!$D$11))</f>
        <v/>
      </c>
      <c r="K183" s="10" t="str">
        <f aca="false">IF(OR(A183="",F183="not in list"),"",IF(Results!$D$11=0,0,(SUMIF('Current trees'!$D$2:$D$501,F183,'Current trees'!$F$2:$F$501)+SUMIF('Planting plan'!$F$2:$F$201,F183,'Planting plan'!$H$2:$H$201))/Results!$D$11))</f>
        <v/>
      </c>
      <c r="L183" s="9" t="str">
        <f aca="false">IF(AND(A183="",B183="",C183=""),"",IF(A183="","Species name missing: these trees are not counted",IF(A183&lt;&gt;TRIM(A183),"Extra spaces in the species name: remove them",IF(OR(AND(B183&lt;&gt;"",IFERROR(OR(NOT(ISNUMBER(B183)),B183&lt;0,B183&lt;&gt;INT(B183)),TRUE())),AND(C183&lt;&gt;"",IFERROR(OR(NOT(ISNUMBER(C183)),C183&lt;0,C183&lt;&gt;INT(C183)),TRUE()))),"Number of trees must be a whole number, 0 or more",IF(N(C183)&gt;N(G183)+N(B183),"More trees removed than exist: check",IF(F183="not in list","Genus not in 'Genus–family list': add it",IF(COUNTIF($A$2:$A$201,A183)&gt;1,"Species listed more than once: combine the rows",IF(N(B183)=0,IF(N(C183)&gt;0,"Removal only: shares updated",""),IF(D183="Major host","Major host of a regulated pest: reconsider",IF(I183&gt;Results!$C$5,"Species above its limit after planting",IF(J183&gt;Results!$C$6,"Genus above its limit after planting",IF(K183&gt;Results!$C$7,"Family above its limit after planting",IF(D183="Host","Host of a regulated pest: check which pest",IF(OR(I183&gt;Results!$D$5,J183&gt;Results!$D$6,K183&gt;Results!$D$7),"Within 10–20–30, above a Melbourne target",IF(OR(D183="",D183="Not checked"),"OK for diversity; pest–host class not checked yet","OK")))))))))))))))</f>
        <v/>
      </c>
    </row>
    <row r="184" customFormat="false" ht="15" hidden="false" customHeight="true" outlineLevel="0" collapsed="false">
      <c r="A184" s="7"/>
      <c r="B184" s="8"/>
      <c r="C184" s="8"/>
      <c r="D184" s="7"/>
      <c r="E184" s="9" t="str">
        <f aca="false">IF(A184="","",IFERROR(LEFT(TRIM(A184),FIND(" ",TRIM(A184))-1),TRIM(A184)))</f>
        <v/>
      </c>
      <c r="F184" s="9" t="str">
        <f aca="false">IF(A184="","",IFERROR(VLOOKUP(E184,'Genus–family list'!$A$2:$B$400,2,FALSE()),"not in list"))</f>
        <v/>
      </c>
      <c r="G184" s="11" t="str">
        <f aca="false">IF(A184="","",SUMIF('Current trees'!$A$2:$A$501,A184,'Current trees'!$B$2:$B$501))</f>
        <v/>
      </c>
      <c r="H184" s="11" t="str">
        <f aca="false">IF(A184="","",IF(COUNTIF('Current trees'!$A$2:$A$501,A184)&gt;0,0,N(B184)-N(C184)))</f>
        <v/>
      </c>
      <c r="I184" s="10" t="str">
        <f aca="false">IF(A184="","",IF(Results!$D$11=0,0,(G184+N(B184)-N(C184))/Results!$D$11))</f>
        <v/>
      </c>
      <c r="J184" s="10" t="str">
        <f aca="false">IF(A184="","",IF(Results!$D$11=0,0,(SUMIF('Current trees'!$C$2:$C$501,E184,'Current trees'!$F$2:$F$501)+SUMIF('Planting plan'!$E$2:$E$201,E184,'Planting plan'!$H$2:$H$201))/Results!$D$11))</f>
        <v/>
      </c>
      <c r="K184" s="10" t="str">
        <f aca="false">IF(OR(A184="",F184="not in list"),"",IF(Results!$D$11=0,0,(SUMIF('Current trees'!$D$2:$D$501,F184,'Current trees'!$F$2:$F$501)+SUMIF('Planting plan'!$F$2:$F$201,F184,'Planting plan'!$H$2:$H$201))/Results!$D$11))</f>
        <v/>
      </c>
      <c r="L184" s="9" t="str">
        <f aca="false">IF(AND(A184="",B184="",C184=""),"",IF(A184="","Species name missing: these trees are not counted",IF(A184&lt;&gt;TRIM(A184),"Extra spaces in the species name: remove them",IF(OR(AND(B184&lt;&gt;"",IFERROR(OR(NOT(ISNUMBER(B184)),B184&lt;0,B184&lt;&gt;INT(B184)),TRUE())),AND(C184&lt;&gt;"",IFERROR(OR(NOT(ISNUMBER(C184)),C184&lt;0,C184&lt;&gt;INT(C184)),TRUE()))),"Number of trees must be a whole number, 0 or more",IF(N(C184)&gt;N(G184)+N(B184),"More trees removed than exist: check",IF(F184="not in list","Genus not in 'Genus–family list': add it",IF(COUNTIF($A$2:$A$201,A184)&gt;1,"Species listed more than once: combine the rows",IF(N(B184)=0,IF(N(C184)&gt;0,"Removal only: shares updated",""),IF(D184="Major host","Major host of a regulated pest: reconsider",IF(I184&gt;Results!$C$5,"Species above its limit after planting",IF(J184&gt;Results!$C$6,"Genus above its limit after planting",IF(K184&gt;Results!$C$7,"Family above its limit after planting",IF(D184="Host","Host of a regulated pest: check which pest",IF(OR(I184&gt;Results!$D$5,J184&gt;Results!$D$6,K184&gt;Results!$D$7),"Within 10–20–30, above a Melbourne target",IF(OR(D184="",D184="Not checked"),"OK for diversity; pest–host class not checked yet","OK")))))))))))))))</f>
        <v/>
      </c>
    </row>
    <row r="185" customFormat="false" ht="15" hidden="false" customHeight="true" outlineLevel="0" collapsed="false">
      <c r="A185" s="7"/>
      <c r="B185" s="8"/>
      <c r="C185" s="8"/>
      <c r="D185" s="7"/>
      <c r="E185" s="9" t="str">
        <f aca="false">IF(A185="","",IFERROR(LEFT(TRIM(A185),FIND(" ",TRIM(A185))-1),TRIM(A185)))</f>
        <v/>
      </c>
      <c r="F185" s="9" t="str">
        <f aca="false">IF(A185="","",IFERROR(VLOOKUP(E185,'Genus–family list'!$A$2:$B$400,2,FALSE()),"not in list"))</f>
        <v/>
      </c>
      <c r="G185" s="11" t="str">
        <f aca="false">IF(A185="","",SUMIF('Current trees'!$A$2:$A$501,A185,'Current trees'!$B$2:$B$501))</f>
        <v/>
      </c>
      <c r="H185" s="11" t="str">
        <f aca="false">IF(A185="","",IF(COUNTIF('Current trees'!$A$2:$A$501,A185)&gt;0,0,N(B185)-N(C185)))</f>
        <v/>
      </c>
      <c r="I185" s="10" t="str">
        <f aca="false">IF(A185="","",IF(Results!$D$11=0,0,(G185+N(B185)-N(C185))/Results!$D$11))</f>
        <v/>
      </c>
      <c r="J185" s="10" t="str">
        <f aca="false">IF(A185="","",IF(Results!$D$11=0,0,(SUMIF('Current trees'!$C$2:$C$501,E185,'Current trees'!$F$2:$F$501)+SUMIF('Planting plan'!$E$2:$E$201,E185,'Planting plan'!$H$2:$H$201))/Results!$D$11))</f>
        <v/>
      </c>
      <c r="K185" s="10" t="str">
        <f aca="false">IF(OR(A185="",F185="not in list"),"",IF(Results!$D$11=0,0,(SUMIF('Current trees'!$D$2:$D$501,F185,'Current trees'!$F$2:$F$501)+SUMIF('Planting plan'!$F$2:$F$201,F185,'Planting plan'!$H$2:$H$201))/Results!$D$11))</f>
        <v/>
      </c>
      <c r="L185" s="9" t="str">
        <f aca="false">IF(AND(A185="",B185="",C185=""),"",IF(A185="","Species name missing: these trees are not counted",IF(A185&lt;&gt;TRIM(A185),"Extra spaces in the species name: remove them",IF(OR(AND(B185&lt;&gt;"",IFERROR(OR(NOT(ISNUMBER(B185)),B185&lt;0,B185&lt;&gt;INT(B185)),TRUE())),AND(C185&lt;&gt;"",IFERROR(OR(NOT(ISNUMBER(C185)),C185&lt;0,C185&lt;&gt;INT(C185)),TRUE()))),"Number of trees must be a whole number, 0 or more",IF(N(C185)&gt;N(G185)+N(B185),"More trees removed than exist: check",IF(F185="not in list","Genus not in 'Genus–family list': add it",IF(COUNTIF($A$2:$A$201,A185)&gt;1,"Species listed more than once: combine the rows",IF(N(B185)=0,IF(N(C185)&gt;0,"Removal only: shares updated",""),IF(D185="Major host","Major host of a regulated pest: reconsider",IF(I185&gt;Results!$C$5,"Species above its limit after planting",IF(J185&gt;Results!$C$6,"Genus above its limit after planting",IF(K185&gt;Results!$C$7,"Family above its limit after planting",IF(D185="Host","Host of a regulated pest: check which pest",IF(OR(I185&gt;Results!$D$5,J185&gt;Results!$D$6,K185&gt;Results!$D$7),"Within 10–20–30, above a Melbourne target",IF(OR(D185="",D185="Not checked"),"OK for diversity; pest–host class not checked yet","OK")))))))))))))))</f>
        <v/>
      </c>
    </row>
    <row r="186" customFormat="false" ht="15" hidden="false" customHeight="true" outlineLevel="0" collapsed="false">
      <c r="A186" s="7"/>
      <c r="B186" s="8"/>
      <c r="C186" s="8"/>
      <c r="D186" s="7"/>
      <c r="E186" s="9" t="str">
        <f aca="false">IF(A186="","",IFERROR(LEFT(TRIM(A186),FIND(" ",TRIM(A186))-1),TRIM(A186)))</f>
        <v/>
      </c>
      <c r="F186" s="9" t="str">
        <f aca="false">IF(A186="","",IFERROR(VLOOKUP(E186,'Genus–family list'!$A$2:$B$400,2,FALSE()),"not in list"))</f>
        <v/>
      </c>
      <c r="G186" s="11" t="str">
        <f aca="false">IF(A186="","",SUMIF('Current trees'!$A$2:$A$501,A186,'Current trees'!$B$2:$B$501))</f>
        <v/>
      </c>
      <c r="H186" s="11" t="str">
        <f aca="false">IF(A186="","",IF(COUNTIF('Current trees'!$A$2:$A$501,A186)&gt;0,0,N(B186)-N(C186)))</f>
        <v/>
      </c>
      <c r="I186" s="10" t="str">
        <f aca="false">IF(A186="","",IF(Results!$D$11=0,0,(G186+N(B186)-N(C186))/Results!$D$11))</f>
        <v/>
      </c>
      <c r="J186" s="10" t="str">
        <f aca="false">IF(A186="","",IF(Results!$D$11=0,0,(SUMIF('Current trees'!$C$2:$C$501,E186,'Current trees'!$F$2:$F$501)+SUMIF('Planting plan'!$E$2:$E$201,E186,'Planting plan'!$H$2:$H$201))/Results!$D$11))</f>
        <v/>
      </c>
      <c r="K186" s="10" t="str">
        <f aca="false">IF(OR(A186="",F186="not in list"),"",IF(Results!$D$11=0,0,(SUMIF('Current trees'!$D$2:$D$501,F186,'Current trees'!$F$2:$F$501)+SUMIF('Planting plan'!$F$2:$F$201,F186,'Planting plan'!$H$2:$H$201))/Results!$D$11))</f>
        <v/>
      </c>
      <c r="L186" s="9" t="str">
        <f aca="false">IF(AND(A186="",B186="",C186=""),"",IF(A186="","Species name missing: these trees are not counted",IF(A186&lt;&gt;TRIM(A186),"Extra spaces in the species name: remove them",IF(OR(AND(B186&lt;&gt;"",IFERROR(OR(NOT(ISNUMBER(B186)),B186&lt;0,B186&lt;&gt;INT(B186)),TRUE())),AND(C186&lt;&gt;"",IFERROR(OR(NOT(ISNUMBER(C186)),C186&lt;0,C186&lt;&gt;INT(C186)),TRUE()))),"Number of trees must be a whole number, 0 or more",IF(N(C186)&gt;N(G186)+N(B186),"More trees removed than exist: check",IF(F186="not in list","Genus not in 'Genus–family list': add it",IF(COUNTIF($A$2:$A$201,A186)&gt;1,"Species listed more than once: combine the rows",IF(N(B186)=0,IF(N(C186)&gt;0,"Removal only: shares updated",""),IF(D186="Major host","Major host of a regulated pest: reconsider",IF(I186&gt;Results!$C$5,"Species above its limit after planting",IF(J186&gt;Results!$C$6,"Genus above its limit after planting",IF(K186&gt;Results!$C$7,"Family above its limit after planting",IF(D186="Host","Host of a regulated pest: check which pest",IF(OR(I186&gt;Results!$D$5,J186&gt;Results!$D$6,K186&gt;Results!$D$7),"Within 10–20–30, above a Melbourne target",IF(OR(D186="",D186="Not checked"),"OK for diversity; pest–host class not checked yet","OK")))))))))))))))</f>
        <v/>
      </c>
    </row>
    <row r="187" customFormat="false" ht="15" hidden="false" customHeight="true" outlineLevel="0" collapsed="false">
      <c r="A187" s="7"/>
      <c r="B187" s="8"/>
      <c r="C187" s="8"/>
      <c r="D187" s="7"/>
      <c r="E187" s="9" t="str">
        <f aca="false">IF(A187="","",IFERROR(LEFT(TRIM(A187),FIND(" ",TRIM(A187))-1),TRIM(A187)))</f>
        <v/>
      </c>
      <c r="F187" s="9" t="str">
        <f aca="false">IF(A187="","",IFERROR(VLOOKUP(E187,'Genus–family list'!$A$2:$B$400,2,FALSE()),"not in list"))</f>
        <v/>
      </c>
      <c r="G187" s="11" t="str">
        <f aca="false">IF(A187="","",SUMIF('Current trees'!$A$2:$A$501,A187,'Current trees'!$B$2:$B$501))</f>
        <v/>
      </c>
      <c r="H187" s="11" t="str">
        <f aca="false">IF(A187="","",IF(COUNTIF('Current trees'!$A$2:$A$501,A187)&gt;0,0,N(B187)-N(C187)))</f>
        <v/>
      </c>
      <c r="I187" s="10" t="str">
        <f aca="false">IF(A187="","",IF(Results!$D$11=0,0,(G187+N(B187)-N(C187))/Results!$D$11))</f>
        <v/>
      </c>
      <c r="J187" s="10" t="str">
        <f aca="false">IF(A187="","",IF(Results!$D$11=0,0,(SUMIF('Current trees'!$C$2:$C$501,E187,'Current trees'!$F$2:$F$501)+SUMIF('Planting plan'!$E$2:$E$201,E187,'Planting plan'!$H$2:$H$201))/Results!$D$11))</f>
        <v/>
      </c>
      <c r="K187" s="10" t="str">
        <f aca="false">IF(OR(A187="",F187="not in list"),"",IF(Results!$D$11=0,0,(SUMIF('Current trees'!$D$2:$D$501,F187,'Current trees'!$F$2:$F$501)+SUMIF('Planting plan'!$F$2:$F$201,F187,'Planting plan'!$H$2:$H$201))/Results!$D$11))</f>
        <v/>
      </c>
      <c r="L187" s="9" t="str">
        <f aca="false">IF(AND(A187="",B187="",C187=""),"",IF(A187="","Species name missing: these trees are not counted",IF(A187&lt;&gt;TRIM(A187),"Extra spaces in the species name: remove them",IF(OR(AND(B187&lt;&gt;"",IFERROR(OR(NOT(ISNUMBER(B187)),B187&lt;0,B187&lt;&gt;INT(B187)),TRUE())),AND(C187&lt;&gt;"",IFERROR(OR(NOT(ISNUMBER(C187)),C187&lt;0,C187&lt;&gt;INT(C187)),TRUE()))),"Number of trees must be a whole number, 0 or more",IF(N(C187)&gt;N(G187)+N(B187),"More trees removed than exist: check",IF(F187="not in list","Genus not in 'Genus–family list': add it",IF(COUNTIF($A$2:$A$201,A187)&gt;1,"Species listed more than once: combine the rows",IF(N(B187)=0,IF(N(C187)&gt;0,"Removal only: shares updated",""),IF(D187="Major host","Major host of a regulated pest: reconsider",IF(I187&gt;Results!$C$5,"Species above its limit after planting",IF(J187&gt;Results!$C$6,"Genus above its limit after planting",IF(K187&gt;Results!$C$7,"Family above its limit after planting",IF(D187="Host","Host of a regulated pest: check which pest",IF(OR(I187&gt;Results!$D$5,J187&gt;Results!$D$6,K187&gt;Results!$D$7),"Within 10–20–30, above a Melbourne target",IF(OR(D187="",D187="Not checked"),"OK for diversity; pest–host class not checked yet","OK")))))))))))))))</f>
        <v/>
      </c>
    </row>
    <row r="188" customFormat="false" ht="15" hidden="false" customHeight="true" outlineLevel="0" collapsed="false">
      <c r="A188" s="7"/>
      <c r="B188" s="8"/>
      <c r="C188" s="8"/>
      <c r="D188" s="7"/>
      <c r="E188" s="9" t="str">
        <f aca="false">IF(A188="","",IFERROR(LEFT(TRIM(A188),FIND(" ",TRIM(A188))-1),TRIM(A188)))</f>
        <v/>
      </c>
      <c r="F188" s="9" t="str">
        <f aca="false">IF(A188="","",IFERROR(VLOOKUP(E188,'Genus–family list'!$A$2:$B$400,2,FALSE()),"not in list"))</f>
        <v/>
      </c>
      <c r="G188" s="11" t="str">
        <f aca="false">IF(A188="","",SUMIF('Current trees'!$A$2:$A$501,A188,'Current trees'!$B$2:$B$501))</f>
        <v/>
      </c>
      <c r="H188" s="11" t="str">
        <f aca="false">IF(A188="","",IF(COUNTIF('Current trees'!$A$2:$A$501,A188)&gt;0,0,N(B188)-N(C188)))</f>
        <v/>
      </c>
      <c r="I188" s="10" t="str">
        <f aca="false">IF(A188="","",IF(Results!$D$11=0,0,(G188+N(B188)-N(C188))/Results!$D$11))</f>
        <v/>
      </c>
      <c r="J188" s="10" t="str">
        <f aca="false">IF(A188="","",IF(Results!$D$11=0,0,(SUMIF('Current trees'!$C$2:$C$501,E188,'Current trees'!$F$2:$F$501)+SUMIF('Planting plan'!$E$2:$E$201,E188,'Planting plan'!$H$2:$H$201))/Results!$D$11))</f>
        <v/>
      </c>
      <c r="K188" s="10" t="str">
        <f aca="false">IF(OR(A188="",F188="not in list"),"",IF(Results!$D$11=0,0,(SUMIF('Current trees'!$D$2:$D$501,F188,'Current trees'!$F$2:$F$501)+SUMIF('Planting plan'!$F$2:$F$201,F188,'Planting plan'!$H$2:$H$201))/Results!$D$11))</f>
        <v/>
      </c>
      <c r="L188" s="9" t="str">
        <f aca="false">IF(AND(A188="",B188="",C188=""),"",IF(A188="","Species name missing: these trees are not counted",IF(A188&lt;&gt;TRIM(A188),"Extra spaces in the species name: remove them",IF(OR(AND(B188&lt;&gt;"",IFERROR(OR(NOT(ISNUMBER(B188)),B188&lt;0,B188&lt;&gt;INT(B188)),TRUE())),AND(C188&lt;&gt;"",IFERROR(OR(NOT(ISNUMBER(C188)),C188&lt;0,C188&lt;&gt;INT(C188)),TRUE()))),"Number of trees must be a whole number, 0 or more",IF(N(C188)&gt;N(G188)+N(B188),"More trees removed than exist: check",IF(F188="not in list","Genus not in 'Genus–family list': add it",IF(COUNTIF($A$2:$A$201,A188)&gt;1,"Species listed more than once: combine the rows",IF(N(B188)=0,IF(N(C188)&gt;0,"Removal only: shares updated",""),IF(D188="Major host","Major host of a regulated pest: reconsider",IF(I188&gt;Results!$C$5,"Species above its limit after planting",IF(J188&gt;Results!$C$6,"Genus above its limit after planting",IF(K188&gt;Results!$C$7,"Family above its limit after planting",IF(D188="Host","Host of a regulated pest: check which pest",IF(OR(I188&gt;Results!$D$5,J188&gt;Results!$D$6,K188&gt;Results!$D$7),"Within 10–20–30, above a Melbourne target",IF(OR(D188="",D188="Not checked"),"OK for diversity; pest–host class not checked yet","OK")))))))))))))))</f>
        <v/>
      </c>
    </row>
    <row r="189" customFormat="false" ht="15" hidden="false" customHeight="true" outlineLevel="0" collapsed="false">
      <c r="A189" s="7"/>
      <c r="B189" s="8"/>
      <c r="C189" s="8"/>
      <c r="D189" s="7"/>
      <c r="E189" s="9" t="str">
        <f aca="false">IF(A189="","",IFERROR(LEFT(TRIM(A189),FIND(" ",TRIM(A189))-1),TRIM(A189)))</f>
        <v/>
      </c>
      <c r="F189" s="9" t="str">
        <f aca="false">IF(A189="","",IFERROR(VLOOKUP(E189,'Genus–family list'!$A$2:$B$400,2,FALSE()),"not in list"))</f>
        <v/>
      </c>
      <c r="G189" s="11" t="str">
        <f aca="false">IF(A189="","",SUMIF('Current trees'!$A$2:$A$501,A189,'Current trees'!$B$2:$B$501))</f>
        <v/>
      </c>
      <c r="H189" s="11" t="str">
        <f aca="false">IF(A189="","",IF(COUNTIF('Current trees'!$A$2:$A$501,A189)&gt;0,0,N(B189)-N(C189)))</f>
        <v/>
      </c>
      <c r="I189" s="10" t="str">
        <f aca="false">IF(A189="","",IF(Results!$D$11=0,0,(G189+N(B189)-N(C189))/Results!$D$11))</f>
        <v/>
      </c>
      <c r="J189" s="10" t="str">
        <f aca="false">IF(A189="","",IF(Results!$D$11=0,0,(SUMIF('Current trees'!$C$2:$C$501,E189,'Current trees'!$F$2:$F$501)+SUMIF('Planting plan'!$E$2:$E$201,E189,'Planting plan'!$H$2:$H$201))/Results!$D$11))</f>
        <v/>
      </c>
      <c r="K189" s="10" t="str">
        <f aca="false">IF(OR(A189="",F189="not in list"),"",IF(Results!$D$11=0,0,(SUMIF('Current trees'!$D$2:$D$501,F189,'Current trees'!$F$2:$F$501)+SUMIF('Planting plan'!$F$2:$F$201,F189,'Planting plan'!$H$2:$H$201))/Results!$D$11))</f>
        <v/>
      </c>
      <c r="L189" s="9" t="str">
        <f aca="false">IF(AND(A189="",B189="",C189=""),"",IF(A189="","Species name missing: these trees are not counted",IF(A189&lt;&gt;TRIM(A189),"Extra spaces in the species name: remove them",IF(OR(AND(B189&lt;&gt;"",IFERROR(OR(NOT(ISNUMBER(B189)),B189&lt;0,B189&lt;&gt;INT(B189)),TRUE())),AND(C189&lt;&gt;"",IFERROR(OR(NOT(ISNUMBER(C189)),C189&lt;0,C189&lt;&gt;INT(C189)),TRUE()))),"Number of trees must be a whole number, 0 or more",IF(N(C189)&gt;N(G189)+N(B189),"More trees removed than exist: check",IF(F189="not in list","Genus not in 'Genus–family list': add it",IF(COUNTIF($A$2:$A$201,A189)&gt;1,"Species listed more than once: combine the rows",IF(N(B189)=0,IF(N(C189)&gt;0,"Removal only: shares updated",""),IF(D189="Major host","Major host of a regulated pest: reconsider",IF(I189&gt;Results!$C$5,"Species above its limit after planting",IF(J189&gt;Results!$C$6,"Genus above its limit after planting",IF(K189&gt;Results!$C$7,"Family above its limit after planting",IF(D189="Host","Host of a regulated pest: check which pest",IF(OR(I189&gt;Results!$D$5,J189&gt;Results!$D$6,K189&gt;Results!$D$7),"Within 10–20–30, above a Melbourne target",IF(OR(D189="",D189="Not checked"),"OK for diversity; pest–host class not checked yet","OK")))))))))))))))</f>
        <v/>
      </c>
    </row>
    <row r="190" customFormat="false" ht="15" hidden="false" customHeight="true" outlineLevel="0" collapsed="false">
      <c r="A190" s="7"/>
      <c r="B190" s="8"/>
      <c r="C190" s="8"/>
      <c r="D190" s="7"/>
      <c r="E190" s="9" t="str">
        <f aca="false">IF(A190="","",IFERROR(LEFT(TRIM(A190),FIND(" ",TRIM(A190))-1),TRIM(A190)))</f>
        <v/>
      </c>
      <c r="F190" s="9" t="str">
        <f aca="false">IF(A190="","",IFERROR(VLOOKUP(E190,'Genus–family list'!$A$2:$B$400,2,FALSE()),"not in list"))</f>
        <v/>
      </c>
      <c r="G190" s="11" t="str">
        <f aca="false">IF(A190="","",SUMIF('Current trees'!$A$2:$A$501,A190,'Current trees'!$B$2:$B$501))</f>
        <v/>
      </c>
      <c r="H190" s="11" t="str">
        <f aca="false">IF(A190="","",IF(COUNTIF('Current trees'!$A$2:$A$501,A190)&gt;0,0,N(B190)-N(C190)))</f>
        <v/>
      </c>
      <c r="I190" s="10" t="str">
        <f aca="false">IF(A190="","",IF(Results!$D$11=0,0,(G190+N(B190)-N(C190))/Results!$D$11))</f>
        <v/>
      </c>
      <c r="J190" s="10" t="str">
        <f aca="false">IF(A190="","",IF(Results!$D$11=0,0,(SUMIF('Current trees'!$C$2:$C$501,E190,'Current trees'!$F$2:$F$501)+SUMIF('Planting plan'!$E$2:$E$201,E190,'Planting plan'!$H$2:$H$201))/Results!$D$11))</f>
        <v/>
      </c>
      <c r="K190" s="10" t="str">
        <f aca="false">IF(OR(A190="",F190="not in list"),"",IF(Results!$D$11=0,0,(SUMIF('Current trees'!$D$2:$D$501,F190,'Current trees'!$F$2:$F$501)+SUMIF('Planting plan'!$F$2:$F$201,F190,'Planting plan'!$H$2:$H$201))/Results!$D$11))</f>
        <v/>
      </c>
      <c r="L190" s="9" t="str">
        <f aca="false">IF(AND(A190="",B190="",C190=""),"",IF(A190="","Species name missing: these trees are not counted",IF(A190&lt;&gt;TRIM(A190),"Extra spaces in the species name: remove them",IF(OR(AND(B190&lt;&gt;"",IFERROR(OR(NOT(ISNUMBER(B190)),B190&lt;0,B190&lt;&gt;INT(B190)),TRUE())),AND(C190&lt;&gt;"",IFERROR(OR(NOT(ISNUMBER(C190)),C190&lt;0,C190&lt;&gt;INT(C190)),TRUE()))),"Number of trees must be a whole number, 0 or more",IF(N(C190)&gt;N(G190)+N(B190),"More trees removed than exist: check",IF(F190="not in list","Genus not in 'Genus–family list': add it",IF(COUNTIF($A$2:$A$201,A190)&gt;1,"Species listed more than once: combine the rows",IF(N(B190)=0,IF(N(C190)&gt;0,"Removal only: shares updated",""),IF(D190="Major host","Major host of a regulated pest: reconsider",IF(I190&gt;Results!$C$5,"Species above its limit after planting",IF(J190&gt;Results!$C$6,"Genus above its limit after planting",IF(K190&gt;Results!$C$7,"Family above its limit after planting",IF(D190="Host","Host of a regulated pest: check which pest",IF(OR(I190&gt;Results!$D$5,J190&gt;Results!$D$6,K190&gt;Results!$D$7),"Within 10–20–30, above a Melbourne target",IF(OR(D190="",D190="Not checked"),"OK for diversity; pest–host class not checked yet","OK")))))))))))))))</f>
        <v/>
      </c>
    </row>
    <row r="191" customFormat="false" ht="15" hidden="false" customHeight="true" outlineLevel="0" collapsed="false">
      <c r="A191" s="7"/>
      <c r="B191" s="8"/>
      <c r="C191" s="8"/>
      <c r="D191" s="7"/>
      <c r="E191" s="9" t="str">
        <f aca="false">IF(A191="","",IFERROR(LEFT(TRIM(A191),FIND(" ",TRIM(A191))-1),TRIM(A191)))</f>
        <v/>
      </c>
      <c r="F191" s="9" t="str">
        <f aca="false">IF(A191="","",IFERROR(VLOOKUP(E191,'Genus–family list'!$A$2:$B$400,2,FALSE()),"not in list"))</f>
        <v/>
      </c>
      <c r="G191" s="11" t="str">
        <f aca="false">IF(A191="","",SUMIF('Current trees'!$A$2:$A$501,A191,'Current trees'!$B$2:$B$501))</f>
        <v/>
      </c>
      <c r="H191" s="11" t="str">
        <f aca="false">IF(A191="","",IF(COUNTIF('Current trees'!$A$2:$A$501,A191)&gt;0,0,N(B191)-N(C191)))</f>
        <v/>
      </c>
      <c r="I191" s="10" t="str">
        <f aca="false">IF(A191="","",IF(Results!$D$11=0,0,(G191+N(B191)-N(C191))/Results!$D$11))</f>
        <v/>
      </c>
      <c r="J191" s="10" t="str">
        <f aca="false">IF(A191="","",IF(Results!$D$11=0,0,(SUMIF('Current trees'!$C$2:$C$501,E191,'Current trees'!$F$2:$F$501)+SUMIF('Planting plan'!$E$2:$E$201,E191,'Planting plan'!$H$2:$H$201))/Results!$D$11))</f>
        <v/>
      </c>
      <c r="K191" s="10" t="str">
        <f aca="false">IF(OR(A191="",F191="not in list"),"",IF(Results!$D$11=0,0,(SUMIF('Current trees'!$D$2:$D$501,F191,'Current trees'!$F$2:$F$501)+SUMIF('Planting plan'!$F$2:$F$201,F191,'Planting plan'!$H$2:$H$201))/Results!$D$11))</f>
        <v/>
      </c>
      <c r="L191" s="9" t="str">
        <f aca="false">IF(AND(A191="",B191="",C191=""),"",IF(A191="","Species name missing: these trees are not counted",IF(A191&lt;&gt;TRIM(A191),"Extra spaces in the species name: remove them",IF(OR(AND(B191&lt;&gt;"",IFERROR(OR(NOT(ISNUMBER(B191)),B191&lt;0,B191&lt;&gt;INT(B191)),TRUE())),AND(C191&lt;&gt;"",IFERROR(OR(NOT(ISNUMBER(C191)),C191&lt;0,C191&lt;&gt;INT(C191)),TRUE()))),"Number of trees must be a whole number, 0 or more",IF(N(C191)&gt;N(G191)+N(B191),"More trees removed than exist: check",IF(F191="not in list","Genus not in 'Genus–family list': add it",IF(COUNTIF($A$2:$A$201,A191)&gt;1,"Species listed more than once: combine the rows",IF(N(B191)=0,IF(N(C191)&gt;0,"Removal only: shares updated",""),IF(D191="Major host","Major host of a regulated pest: reconsider",IF(I191&gt;Results!$C$5,"Species above its limit after planting",IF(J191&gt;Results!$C$6,"Genus above its limit after planting",IF(K191&gt;Results!$C$7,"Family above its limit after planting",IF(D191="Host","Host of a regulated pest: check which pest",IF(OR(I191&gt;Results!$D$5,J191&gt;Results!$D$6,K191&gt;Results!$D$7),"Within 10–20–30, above a Melbourne target",IF(OR(D191="",D191="Not checked"),"OK for diversity; pest–host class not checked yet","OK")))))))))))))))</f>
        <v/>
      </c>
    </row>
    <row r="192" customFormat="false" ht="15" hidden="false" customHeight="true" outlineLevel="0" collapsed="false">
      <c r="A192" s="7"/>
      <c r="B192" s="8"/>
      <c r="C192" s="8"/>
      <c r="D192" s="7"/>
      <c r="E192" s="9" t="str">
        <f aca="false">IF(A192="","",IFERROR(LEFT(TRIM(A192),FIND(" ",TRIM(A192))-1),TRIM(A192)))</f>
        <v/>
      </c>
      <c r="F192" s="9" t="str">
        <f aca="false">IF(A192="","",IFERROR(VLOOKUP(E192,'Genus–family list'!$A$2:$B$400,2,FALSE()),"not in list"))</f>
        <v/>
      </c>
      <c r="G192" s="11" t="str">
        <f aca="false">IF(A192="","",SUMIF('Current trees'!$A$2:$A$501,A192,'Current trees'!$B$2:$B$501))</f>
        <v/>
      </c>
      <c r="H192" s="11" t="str">
        <f aca="false">IF(A192="","",IF(COUNTIF('Current trees'!$A$2:$A$501,A192)&gt;0,0,N(B192)-N(C192)))</f>
        <v/>
      </c>
      <c r="I192" s="10" t="str">
        <f aca="false">IF(A192="","",IF(Results!$D$11=0,0,(G192+N(B192)-N(C192))/Results!$D$11))</f>
        <v/>
      </c>
      <c r="J192" s="10" t="str">
        <f aca="false">IF(A192="","",IF(Results!$D$11=0,0,(SUMIF('Current trees'!$C$2:$C$501,E192,'Current trees'!$F$2:$F$501)+SUMIF('Planting plan'!$E$2:$E$201,E192,'Planting plan'!$H$2:$H$201))/Results!$D$11))</f>
        <v/>
      </c>
      <c r="K192" s="10" t="str">
        <f aca="false">IF(OR(A192="",F192="not in list"),"",IF(Results!$D$11=0,0,(SUMIF('Current trees'!$D$2:$D$501,F192,'Current trees'!$F$2:$F$501)+SUMIF('Planting plan'!$F$2:$F$201,F192,'Planting plan'!$H$2:$H$201))/Results!$D$11))</f>
        <v/>
      </c>
      <c r="L192" s="9" t="str">
        <f aca="false">IF(AND(A192="",B192="",C192=""),"",IF(A192="","Species name missing: these trees are not counted",IF(A192&lt;&gt;TRIM(A192),"Extra spaces in the species name: remove them",IF(OR(AND(B192&lt;&gt;"",IFERROR(OR(NOT(ISNUMBER(B192)),B192&lt;0,B192&lt;&gt;INT(B192)),TRUE())),AND(C192&lt;&gt;"",IFERROR(OR(NOT(ISNUMBER(C192)),C192&lt;0,C192&lt;&gt;INT(C192)),TRUE()))),"Number of trees must be a whole number, 0 or more",IF(N(C192)&gt;N(G192)+N(B192),"More trees removed than exist: check",IF(F192="not in list","Genus not in 'Genus–family list': add it",IF(COUNTIF($A$2:$A$201,A192)&gt;1,"Species listed more than once: combine the rows",IF(N(B192)=0,IF(N(C192)&gt;0,"Removal only: shares updated",""),IF(D192="Major host","Major host of a regulated pest: reconsider",IF(I192&gt;Results!$C$5,"Species above its limit after planting",IF(J192&gt;Results!$C$6,"Genus above its limit after planting",IF(K192&gt;Results!$C$7,"Family above its limit after planting",IF(D192="Host","Host of a regulated pest: check which pest",IF(OR(I192&gt;Results!$D$5,J192&gt;Results!$D$6,K192&gt;Results!$D$7),"Within 10–20–30, above a Melbourne target",IF(OR(D192="",D192="Not checked"),"OK for diversity; pest–host class not checked yet","OK")))))))))))))))</f>
        <v/>
      </c>
    </row>
    <row r="193" customFormat="false" ht="15" hidden="false" customHeight="true" outlineLevel="0" collapsed="false">
      <c r="A193" s="7"/>
      <c r="B193" s="8"/>
      <c r="C193" s="8"/>
      <c r="D193" s="7"/>
      <c r="E193" s="9" t="str">
        <f aca="false">IF(A193="","",IFERROR(LEFT(TRIM(A193),FIND(" ",TRIM(A193))-1),TRIM(A193)))</f>
        <v/>
      </c>
      <c r="F193" s="9" t="str">
        <f aca="false">IF(A193="","",IFERROR(VLOOKUP(E193,'Genus–family list'!$A$2:$B$400,2,FALSE()),"not in list"))</f>
        <v/>
      </c>
      <c r="G193" s="11" t="str">
        <f aca="false">IF(A193="","",SUMIF('Current trees'!$A$2:$A$501,A193,'Current trees'!$B$2:$B$501))</f>
        <v/>
      </c>
      <c r="H193" s="11" t="str">
        <f aca="false">IF(A193="","",IF(COUNTIF('Current trees'!$A$2:$A$501,A193)&gt;0,0,N(B193)-N(C193)))</f>
        <v/>
      </c>
      <c r="I193" s="10" t="str">
        <f aca="false">IF(A193="","",IF(Results!$D$11=0,0,(G193+N(B193)-N(C193))/Results!$D$11))</f>
        <v/>
      </c>
      <c r="J193" s="10" t="str">
        <f aca="false">IF(A193="","",IF(Results!$D$11=0,0,(SUMIF('Current trees'!$C$2:$C$501,E193,'Current trees'!$F$2:$F$501)+SUMIF('Planting plan'!$E$2:$E$201,E193,'Planting plan'!$H$2:$H$201))/Results!$D$11))</f>
        <v/>
      </c>
      <c r="K193" s="10" t="str">
        <f aca="false">IF(OR(A193="",F193="not in list"),"",IF(Results!$D$11=0,0,(SUMIF('Current trees'!$D$2:$D$501,F193,'Current trees'!$F$2:$F$501)+SUMIF('Planting plan'!$F$2:$F$201,F193,'Planting plan'!$H$2:$H$201))/Results!$D$11))</f>
        <v/>
      </c>
      <c r="L193" s="9" t="str">
        <f aca="false">IF(AND(A193="",B193="",C193=""),"",IF(A193="","Species name missing: these trees are not counted",IF(A193&lt;&gt;TRIM(A193),"Extra spaces in the species name: remove them",IF(OR(AND(B193&lt;&gt;"",IFERROR(OR(NOT(ISNUMBER(B193)),B193&lt;0,B193&lt;&gt;INT(B193)),TRUE())),AND(C193&lt;&gt;"",IFERROR(OR(NOT(ISNUMBER(C193)),C193&lt;0,C193&lt;&gt;INT(C193)),TRUE()))),"Number of trees must be a whole number, 0 or more",IF(N(C193)&gt;N(G193)+N(B193),"More trees removed than exist: check",IF(F193="not in list","Genus not in 'Genus–family list': add it",IF(COUNTIF($A$2:$A$201,A193)&gt;1,"Species listed more than once: combine the rows",IF(N(B193)=0,IF(N(C193)&gt;0,"Removal only: shares updated",""),IF(D193="Major host","Major host of a regulated pest: reconsider",IF(I193&gt;Results!$C$5,"Species above its limit after planting",IF(J193&gt;Results!$C$6,"Genus above its limit after planting",IF(K193&gt;Results!$C$7,"Family above its limit after planting",IF(D193="Host","Host of a regulated pest: check which pest",IF(OR(I193&gt;Results!$D$5,J193&gt;Results!$D$6,K193&gt;Results!$D$7),"Within 10–20–30, above a Melbourne target",IF(OR(D193="",D193="Not checked"),"OK for diversity; pest–host class not checked yet","OK")))))))))))))))</f>
        <v/>
      </c>
    </row>
    <row r="194" customFormat="false" ht="15" hidden="false" customHeight="true" outlineLevel="0" collapsed="false">
      <c r="A194" s="7"/>
      <c r="B194" s="8"/>
      <c r="C194" s="8"/>
      <c r="D194" s="7"/>
      <c r="E194" s="9" t="str">
        <f aca="false">IF(A194="","",IFERROR(LEFT(TRIM(A194),FIND(" ",TRIM(A194))-1),TRIM(A194)))</f>
        <v/>
      </c>
      <c r="F194" s="9" t="str">
        <f aca="false">IF(A194="","",IFERROR(VLOOKUP(E194,'Genus–family list'!$A$2:$B$400,2,FALSE()),"not in list"))</f>
        <v/>
      </c>
      <c r="G194" s="11" t="str">
        <f aca="false">IF(A194="","",SUMIF('Current trees'!$A$2:$A$501,A194,'Current trees'!$B$2:$B$501))</f>
        <v/>
      </c>
      <c r="H194" s="11" t="str">
        <f aca="false">IF(A194="","",IF(COUNTIF('Current trees'!$A$2:$A$501,A194)&gt;0,0,N(B194)-N(C194)))</f>
        <v/>
      </c>
      <c r="I194" s="10" t="str">
        <f aca="false">IF(A194="","",IF(Results!$D$11=0,0,(G194+N(B194)-N(C194))/Results!$D$11))</f>
        <v/>
      </c>
      <c r="J194" s="10" t="str">
        <f aca="false">IF(A194="","",IF(Results!$D$11=0,0,(SUMIF('Current trees'!$C$2:$C$501,E194,'Current trees'!$F$2:$F$501)+SUMIF('Planting plan'!$E$2:$E$201,E194,'Planting plan'!$H$2:$H$201))/Results!$D$11))</f>
        <v/>
      </c>
      <c r="K194" s="10" t="str">
        <f aca="false">IF(OR(A194="",F194="not in list"),"",IF(Results!$D$11=0,0,(SUMIF('Current trees'!$D$2:$D$501,F194,'Current trees'!$F$2:$F$501)+SUMIF('Planting plan'!$F$2:$F$201,F194,'Planting plan'!$H$2:$H$201))/Results!$D$11))</f>
        <v/>
      </c>
      <c r="L194" s="9" t="str">
        <f aca="false">IF(AND(A194="",B194="",C194=""),"",IF(A194="","Species name missing: these trees are not counted",IF(A194&lt;&gt;TRIM(A194),"Extra spaces in the species name: remove them",IF(OR(AND(B194&lt;&gt;"",IFERROR(OR(NOT(ISNUMBER(B194)),B194&lt;0,B194&lt;&gt;INT(B194)),TRUE())),AND(C194&lt;&gt;"",IFERROR(OR(NOT(ISNUMBER(C194)),C194&lt;0,C194&lt;&gt;INT(C194)),TRUE()))),"Number of trees must be a whole number, 0 or more",IF(N(C194)&gt;N(G194)+N(B194),"More trees removed than exist: check",IF(F194="not in list","Genus not in 'Genus–family list': add it",IF(COUNTIF($A$2:$A$201,A194)&gt;1,"Species listed more than once: combine the rows",IF(N(B194)=0,IF(N(C194)&gt;0,"Removal only: shares updated",""),IF(D194="Major host","Major host of a regulated pest: reconsider",IF(I194&gt;Results!$C$5,"Species above its limit after planting",IF(J194&gt;Results!$C$6,"Genus above its limit after planting",IF(K194&gt;Results!$C$7,"Family above its limit after planting",IF(D194="Host","Host of a regulated pest: check which pest",IF(OR(I194&gt;Results!$D$5,J194&gt;Results!$D$6,K194&gt;Results!$D$7),"Within 10–20–30, above a Melbourne target",IF(OR(D194="",D194="Not checked"),"OK for diversity; pest–host class not checked yet","OK")))))))))))))))</f>
        <v/>
      </c>
    </row>
    <row r="195" customFormat="false" ht="15" hidden="false" customHeight="true" outlineLevel="0" collapsed="false">
      <c r="A195" s="7"/>
      <c r="B195" s="8"/>
      <c r="C195" s="8"/>
      <c r="D195" s="7"/>
      <c r="E195" s="9" t="str">
        <f aca="false">IF(A195="","",IFERROR(LEFT(TRIM(A195),FIND(" ",TRIM(A195))-1),TRIM(A195)))</f>
        <v/>
      </c>
      <c r="F195" s="9" t="str">
        <f aca="false">IF(A195="","",IFERROR(VLOOKUP(E195,'Genus–family list'!$A$2:$B$400,2,FALSE()),"not in list"))</f>
        <v/>
      </c>
      <c r="G195" s="11" t="str">
        <f aca="false">IF(A195="","",SUMIF('Current trees'!$A$2:$A$501,A195,'Current trees'!$B$2:$B$501))</f>
        <v/>
      </c>
      <c r="H195" s="11" t="str">
        <f aca="false">IF(A195="","",IF(COUNTIF('Current trees'!$A$2:$A$501,A195)&gt;0,0,N(B195)-N(C195)))</f>
        <v/>
      </c>
      <c r="I195" s="10" t="str">
        <f aca="false">IF(A195="","",IF(Results!$D$11=0,0,(G195+N(B195)-N(C195))/Results!$D$11))</f>
        <v/>
      </c>
      <c r="J195" s="10" t="str">
        <f aca="false">IF(A195="","",IF(Results!$D$11=0,0,(SUMIF('Current trees'!$C$2:$C$501,E195,'Current trees'!$F$2:$F$501)+SUMIF('Planting plan'!$E$2:$E$201,E195,'Planting plan'!$H$2:$H$201))/Results!$D$11))</f>
        <v/>
      </c>
      <c r="K195" s="10" t="str">
        <f aca="false">IF(OR(A195="",F195="not in list"),"",IF(Results!$D$11=0,0,(SUMIF('Current trees'!$D$2:$D$501,F195,'Current trees'!$F$2:$F$501)+SUMIF('Planting plan'!$F$2:$F$201,F195,'Planting plan'!$H$2:$H$201))/Results!$D$11))</f>
        <v/>
      </c>
      <c r="L195" s="9" t="str">
        <f aca="false">IF(AND(A195="",B195="",C195=""),"",IF(A195="","Species name missing: these trees are not counted",IF(A195&lt;&gt;TRIM(A195),"Extra spaces in the species name: remove them",IF(OR(AND(B195&lt;&gt;"",IFERROR(OR(NOT(ISNUMBER(B195)),B195&lt;0,B195&lt;&gt;INT(B195)),TRUE())),AND(C195&lt;&gt;"",IFERROR(OR(NOT(ISNUMBER(C195)),C195&lt;0,C195&lt;&gt;INT(C195)),TRUE()))),"Number of trees must be a whole number, 0 or more",IF(N(C195)&gt;N(G195)+N(B195),"More trees removed than exist: check",IF(F195="not in list","Genus not in 'Genus–family list': add it",IF(COUNTIF($A$2:$A$201,A195)&gt;1,"Species listed more than once: combine the rows",IF(N(B195)=0,IF(N(C195)&gt;0,"Removal only: shares updated",""),IF(D195="Major host","Major host of a regulated pest: reconsider",IF(I195&gt;Results!$C$5,"Species above its limit after planting",IF(J195&gt;Results!$C$6,"Genus above its limit after planting",IF(K195&gt;Results!$C$7,"Family above its limit after planting",IF(D195="Host","Host of a regulated pest: check which pest",IF(OR(I195&gt;Results!$D$5,J195&gt;Results!$D$6,K195&gt;Results!$D$7),"Within 10–20–30, above a Melbourne target",IF(OR(D195="",D195="Not checked"),"OK for diversity; pest–host class not checked yet","OK")))))))))))))))</f>
        <v/>
      </c>
    </row>
    <row r="196" customFormat="false" ht="15" hidden="false" customHeight="true" outlineLevel="0" collapsed="false">
      <c r="A196" s="7"/>
      <c r="B196" s="8"/>
      <c r="C196" s="8"/>
      <c r="D196" s="7"/>
      <c r="E196" s="9" t="str">
        <f aca="false">IF(A196="","",IFERROR(LEFT(TRIM(A196),FIND(" ",TRIM(A196))-1),TRIM(A196)))</f>
        <v/>
      </c>
      <c r="F196" s="9" t="str">
        <f aca="false">IF(A196="","",IFERROR(VLOOKUP(E196,'Genus–family list'!$A$2:$B$400,2,FALSE()),"not in list"))</f>
        <v/>
      </c>
      <c r="G196" s="11" t="str">
        <f aca="false">IF(A196="","",SUMIF('Current trees'!$A$2:$A$501,A196,'Current trees'!$B$2:$B$501))</f>
        <v/>
      </c>
      <c r="H196" s="11" t="str">
        <f aca="false">IF(A196="","",IF(COUNTIF('Current trees'!$A$2:$A$501,A196)&gt;0,0,N(B196)-N(C196)))</f>
        <v/>
      </c>
      <c r="I196" s="10" t="str">
        <f aca="false">IF(A196="","",IF(Results!$D$11=0,0,(G196+N(B196)-N(C196))/Results!$D$11))</f>
        <v/>
      </c>
      <c r="J196" s="10" t="str">
        <f aca="false">IF(A196="","",IF(Results!$D$11=0,0,(SUMIF('Current trees'!$C$2:$C$501,E196,'Current trees'!$F$2:$F$501)+SUMIF('Planting plan'!$E$2:$E$201,E196,'Planting plan'!$H$2:$H$201))/Results!$D$11))</f>
        <v/>
      </c>
      <c r="K196" s="10" t="str">
        <f aca="false">IF(OR(A196="",F196="not in list"),"",IF(Results!$D$11=0,0,(SUMIF('Current trees'!$D$2:$D$501,F196,'Current trees'!$F$2:$F$501)+SUMIF('Planting plan'!$F$2:$F$201,F196,'Planting plan'!$H$2:$H$201))/Results!$D$11))</f>
        <v/>
      </c>
      <c r="L196" s="9" t="str">
        <f aca="false">IF(AND(A196="",B196="",C196=""),"",IF(A196="","Species name missing: these trees are not counted",IF(A196&lt;&gt;TRIM(A196),"Extra spaces in the species name: remove them",IF(OR(AND(B196&lt;&gt;"",IFERROR(OR(NOT(ISNUMBER(B196)),B196&lt;0,B196&lt;&gt;INT(B196)),TRUE())),AND(C196&lt;&gt;"",IFERROR(OR(NOT(ISNUMBER(C196)),C196&lt;0,C196&lt;&gt;INT(C196)),TRUE()))),"Number of trees must be a whole number, 0 or more",IF(N(C196)&gt;N(G196)+N(B196),"More trees removed than exist: check",IF(F196="not in list","Genus not in 'Genus–family list': add it",IF(COUNTIF($A$2:$A$201,A196)&gt;1,"Species listed more than once: combine the rows",IF(N(B196)=0,IF(N(C196)&gt;0,"Removal only: shares updated",""),IF(D196="Major host","Major host of a regulated pest: reconsider",IF(I196&gt;Results!$C$5,"Species above its limit after planting",IF(J196&gt;Results!$C$6,"Genus above its limit after planting",IF(K196&gt;Results!$C$7,"Family above its limit after planting",IF(D196="Host","Host of a regulated pest: check which pest",IF(OR(I196&gt;Results!$D$5,J196&gt;Results!$D$6,K196&gt;Results!$D$7),"Within 10–20–30, above a Melbourne target",IF(OR(D196="",D196="Not checked"),"OK for diversity; pest–host class not checked yet","OK")))))))))))))))</f>
        <v/>
      </c>
    </row>
    <row r="197" customFormat="false" ht="15" hidden="false" customHeight="true" outlineLevel="0" collapsed="false">
      <c r="A197" s="7"/>
      <c r="B197" s="8"/>
      <c r="C197" s="8"/>
      <c r="D197" s="7"/>
      <c r="E197" s="9" t="str">
        <f aca="false">IF(A197="","",IFERROR(LEFT(TRIM(A197),FIND(" ",TRIM(A197))-1),TRIM(A197)))</f>
        <v/>
      </c>
      <c r="F197" s="9" t="str">
        <f aca="false">IF(A197="","",IFERROR(VLOOKUP(E197,'Genus–family list'!$A$2:$B$400,2,FALSE()),"not in list"))</f>
        <v/>
      </c>
      <c r="G197" s="11" t="str">
        <f aca="false">IF(A197="","",SUMIF('Current trees'!$A$2:$A$501,A197,'Current trees'!$B$2:$B$501))</f>
        <v/>
      </c>
      <c r="H197" s="11" t="str">
        <f aca="false">IF(A197="","",IF(COUNTIF('Current trees'!$A$2:$A$501,A197)&gt;0,0,N(B197)-N(C197)))</f>
        <v/>
      </c>
      <c r="I197" s="10" t="str">
        <f aca="false">IF(A197="","",IF(Results!$D$11=0,0,(G197+N(B197)-N(C197))/Results!$D$11))</f>
        <v/>
      </c>
      <c r="J197" s="10" t="str">
        <f aca="false">IF(A197="","",IF(Results!$D$11=0,0,(SUMIF('Current trees'!$C$2:$C$501,E197,'Current trees'!$F$2:$F$501)+SUMIF('Planting plan'!$E$2:$E$201,E197,'Planting plan'!$H$2:$H$201))/Results!$D$11))</f>
        <v/>
      </c>
      <c r="K197" s="10" t="str">
        <f aca="false">IF(OR(A197="",F197="not in list"),"",IF(Results!$D$11=0,0,(SUMIF('Current trees'!$D$2:$D$501,F197,'Current trees'!$F$2:$F$501)+SUMIF('Planting plan'!$F$2:$F$201,F197,'Planting plan'!$H$2:$H$201))/Results!$D$11))</f>
        <v/>
      </c>
      <c r="L197" s="9" t="str">
        <f aca="false">IF(AND(A197="",B197="",C197=""),"",IF(A197="","Species name missing: these trees are not counted",IF(A197&lt;&gt;TRIM(A197),"Extra spaces in the species name: remove them",IF(OR(AND(B197&lt;&gt;"",IFERROR(OR(NOT(ISNUMBER(B197)),B197&lt;0,B197&lt;&gt;INT(B197)),TRUE())),AND(C197&lt;&gt;"",IFERROR(OR(NOT(ISNUMBER(C197)),C197&lt;0,C197&lt;&gt;INT(C197)),TRUE()))),"Number of trees must be a whole number, 0 or more",IF(N(C197)&gt;N(G197)+N(B197),"More trees removed than exist: check",IF(F197="not in list","Genus not in 'Genus–family list': add it",IF(COUNTIF($A$2:$A$201,A197)&gt;1,"Species listed more than once: combine the rows",IF(N(B197)=0,IF(N(C197)&gt;0,"Removal only: shares updated",""),IF(D197="Major host","Major host of a regulated pest: reconsider",IF(I197&gt;Results!$C$5,"Species above its limit after planting",IF(J197&gt;Results!$C$6,"Genus above its limit after planting",IF(K197&gt;Results!$C$7,"Family above its limit after planting",IF(D197="Host","Host of a regulated pest: check which pest",IF(OR(I197&gt;Results!$D$5,J197&gt;Results!$D$6,K197&gt;Results!$D$7),"Within 10–20–30, above a Melbourne target",IF(OR(D197="",D197="Not checked"),"OK for diversity; pest–host class not checked yet","OK")))))))))))))))</f>
        <v/>
      </c>
    </row>
    <row r="198" customFormat="false" ht="15" hidden="false" customHeight="true" outlineLevel="0" collapsed="false">
      <c r="A198" s="7"/>
      <c r="B198" s="8"/>
      <c r="C198" s="8"/>
      <c r="D198" s="7"/>
      <c r="E198" s="9" t="str">
        <f aca="false">IF(A198="","",IFERROR(LEFT(TRIM(A198),FIND(" ",TRIM(A198))-1),TRIM(A198)))</f>
        <v/>
      </c>
      <c r="F198" s="9" t="str">
        <f aca="false">IF(A198="","",IFERROR(VLOOKUP(E198,'Genus–family list'!$A$2:$B$400,2,FALSE()),"not in list"))</f>
        <v/>
      </c>
      <c r="G198" s="11" t="str">
        <f aca="false">IF(A198="","",SUMIF('Current trees'!$A$2:$A$501,A198,'Current trees'!$B$2:$B$501))</f>
        <v/>
      </c>
      <c r="H198" s="11" t="str">
        <f aca="false">IF(A198="","",IF(COUNTIF('Current trees'!$A$2:$A$501,A198)&gt;0,0,N(B198)-N(C198)))</f>
        <v/>
      </c>
      <c r="I198" s="10" t="str">
        <f aca="false">IF(A198="","",IF(Results!$D$11=0,0,(G198+N(B198)-N(C198))/Results!$D$11))</f>
        <v/>
      </c>
      <c r="J198" s="10" t="str">
        <f aca="false">IF(A198="","",IF(Results!$D$11=0,0,(SUMIF('Current trees'!$C$2:$C$501,E198,'Current trees'!$F$2:$F$501)+SUMIF('Planting plan'!$E$2:$E$201,E198,'Planting plan'!$H$2:$H$201))/Results!$D$11))</f>
        <v/>
      </c>
      <c r="K198" s="10" t="str">
        <f aca="false">IF(OR(A198="",F198="not in list"),"",IF(Results!$D$11=0,0,(SUMIF('Current trees'!$D$2:$D$501,F198,'Current trees'!$F$2:$F$501)+SUMIF('Planting plan'!$F$2:$F$201,F198,'Planting plan'!$H$2:$H$201))/Results!$D$11))</f>
        <v/>
      </c>
      <c r="L198" s="9" t="str">
        <f aca="false">IF(AND(A198="",B198="",C198=""),"",IF(A198="","Species name missing: these trees are not counted",IF(A198&lt;&gt;TRIM(A198),"Extra spaces in the species name: remove them",IF(OR(AND(B198&lt;&gt;"",IFERROR(OR(NOT(ISNUMBER(B198)),B198&lt;0,B198&lt;&gt;INT(B198)),TRUE())),AND(C198&lt;&gt;"",IFERROR(OR(NOT(ISNUMBER(C198)),C198&lt;0,C198&lt;&gt;INT(C198)),TRUE()))),"Number of trees must be a whole number, 0 or more",IF(N(C198)&gt;N(G198)+N(B198),"More trees removed than exist: check",IF(F198="not in list","Genus not in 'Genus–family list': add it",IF(COUNTIF($A$2:$A$201,A198)&gt;1,"Species listed more than once: combine the rows",IF(N(B198)=0,IF(N(C198)&gt;0,"Removal only: shares updated",""),IF(D198="Major host","Major host of a regulated pest: reconsider",IF(I198&gt;Results!$C$5,"Species above its limit after planting",IF(J198&gt;Results!$C$6,"Genus above its limit after planting",IF(K198&gt;Results!$C$7,"Family above its limit after planting",IF(D198="Host","Host of a regulated pest: check which pest",IF(OR(I198&gt;Results!$D$5,J198&gt;Results!$D$6,K198&gt;Results!$D$7),"Within 10–20–30, above a Melbourne target",IF(OR(D198="",D198="Not checked"),"OK for diversity; pest–host class not checked yet","OK")))))))))))))))</f>
        <v/>
      </c>
    </row>
    <row r="199" customFormat="false" ht="15" hidden="false" customHeight="true" outlineLevel="0" collapsed="false">
      <c r="A199" s="7"/>
      <c r="B199" s="8"/>
      <c r="C199" s="8"/>
      <c r="D199" s="7"/>
      <c r="E199" s="9" t="str">
        <f aca="false">IF(A199="","",IFERROR(LEFT(TRIM(A199),FIND(" ",TRIM(A199))-1),TRIM(A199)))</f>
        <v/>
      </c>
      <c r="F199" s="9" t="str">
        <f aca="false">IF(A199="","",IFERROR(VLOOKUP(E199,'Genus–family list'!$A$2:$B$400,2,FALSE()),"not in list"))</f>
        <v/>
      </c>
      <c r="G199" s="11" t="str">
        <f aca="false">IF(A199="","",SUMIF('Current trees'!$A$2:$A$501,A199,'Current trees'!$B$2:$B$501))</f>
        <v/>
      </c>
      <c r="H199" s="11" t="str">
        <f aca="false">IF(A199="","",IF(COUNTIF('Current trees'!$A$2:$A$501,A199)&gt;0,0,N(B199)-N(C199)))</f>
        <v/>
      </c>
      <c r="I199" s="10" t="str">
        <f aca="false">IF(A199="","",IF(Results!$D$11=0,0,(G199+N(B199)-N(C199))/Results!$D$11))</f>
        <v/>
      </c>
      <c r="J199" s="10" t="str">
        <f aca="false">IF(A199="","",IF(Results!$D$11=0,0,(SUMIF('Current trees'!$C$2:$C$501,E199,'Current trees'!$F$2:$F$501)+SUMIF('Planting plan'!$E$2:$E$201,E199,'Planting plan'!$H$2:$H$201))/Results!$D$11))</f>
        <v/>
      </c>
      <c r="K199" s="10" t="str">
        <f aca="false">IF(OR(A199="",F199="not in list"),"",IF(Results!$D$11=0,0,(SUMIF('Current trees'!$D$2:$D$501,F199,'Current trees'!$F$2:$F$501)+SUMIF('Planting plan'!$F$2:$F$201,F199,'Planting plan'!$H$2:$H$201))/Results!$D$11))</f>
        <v/>
      </c>
      <c r="L199" s="9" t="str">
        <f aca="false">IF(AND(A199="",B199="",C199=""),"",IF(A199="","Species name missing: these trees are not counted",IF(A199&lt;&gt;TRIM(A199),"Extra spaces in the species name: remove them",IF(OR(AND(B199&lt;&gt;"",IFERROR(OR(NOT(ISNUMBER(B199)),B199&lt;0,B199&lt;&gt;INT(B199)),TRUE())),AND(C199&lt;&gt;"",IFERROR(OR(NOT(ISNUMBER(C199)),C199&lt;0,C199&lt;&gt;INT(C199)),TRUE()))),"Number of trees must be a whole number, 0 or more",IF(N(C199)&gt;N(G199)+N(B199),"More trees removed than exist: check",IF(F199="not in list","Genus not in 'Genus–family list': add it",IF(COUNTIF($A$2:$A$201,A199)&gt;1,"Species listed more than once: combine the rows",IF(N(B199)=0,IF(N(C199)&gt;0,"Removal only: shares updated",""),IF(D199="Major host","Major host of a regulated pest: reconsider",IF(I199&gt;Results!$C$5,"Species above its limit after planting",IF(J199&gt;Results!$C$6,"Genus above its limit after planting",IF(K199&gt;Results!$C$7,"Family above its limit after planting",IF(D199="Host","Host of a regulated pest: check which pest",IF(OR(I199&gt;Results!$D$5,J199&gt;Results!$D$6,K199&gt;Results!$D$7),"Within 10–20–30, above a Melbourne target",IF(OR(D199="",D199="Not checked"),"OK for diversity; pest–host class not checked yet","OK")))))))))))))))</f>
        <v/>
      </c>
    </row>
    <row r="200" customFormat="false" ht="15" hidden="false" customHeight="true" outlineLevel="0" collapsed="false">
      <c r="A200" s="7"/>
      <c r="B200" s="8"/>
      <c r="C200" s="8"/>
      <c r="D200" s="7"/>
      <c r="E200" s="9" t="str">
        <f aca="false">IF(A200="","",IFERROR(LEFT(TRIM(A200),FIND(" ",TRIM(A200))-1),TRIM(A200)))</f>
        <v/>
      </c>
      <c r="F200" s="9" t="str">
        <f aca="false">IF(A200="","",IFERROR(VLOOKUP(E200,'Genus–family list'!$A$2:$B$400,2,FALSE()),"not in list"))</f>
        <v/>
      </c>
      <c r="G200" s="11" t="str">
        <f aca="false">IF(A200="","",SUMIF('Current trees'!$A$2:$A$501,A200,'Current trees'!$B$2:$B$501))</f>
        <v/>
      </c>
      <c r="H200" s="11" t="str">
        <f aca="false">IF(A200="","",IF(COUNTIF('Current trees'!$A$2:$A$501,A200)&gt;0,0,N(B200)-N(C200)))</f>
        <v/>
      </c>
      <c r="I200" s="10" t="str">
        <f aca="false">IF(A200="","",IF(Results!$D$11=0,0,(G200+N(B200)-N(C200))/Results!$D$11))</f>
        <v/>
      </c>
      <c r="J200" s="10" t="str">
        <f aca="false">IF(A200="","",IF(Results!$D$11=0,0,(SUMIF('Current trees'!$C$2:$C$501,E200,'Current trees'!$F$2:$F$501)+SUMIF('Planting plan'!$E$2:$E$201,E200,'Planting plan'!$H$2:$H$201))/Results!$D$11))</f>
        <v/>
      </c>
      <c r="K200" s="10" t="str">
        <f aca="false">IF(OR(A200="",F200="not in list"),"",IF(Results!$D$11=0,0,(SUMIF('Current trees'!$D$2:$D$501,F200,'Current trees'!$F$2:$F$501)+SUMIF('Planting plan'!$F$2:$F$201,F200,'Planting plan'!$H$2:$H$201))/Results!$D$11))</f>
        <v/>
      </c>
      <c r="L200" s="9" t="str">
        <f aca="false">IF(AND(A200="",B200="",C200=""),"",IF(A200="","Species name missing: these trees are not counted",IF(A200&lt;&gt;TRIM(A200),"Extra spaces in the species name: remove them",IF(OR(AND(B200&lt;&gt;"",IFERROR(OR(NOT(ISNUMBER(B200)),B200&lt;0,B200&lt;&gt;INT(B200)),TRUE())),AND(C200&lt;&gt;"",IFERROR(OR(NOT(ISNUMBER(C200)),C200&lt;0,C200&lt;&gt;INT(C200)),TRUE()))),"Number of trees must be a whole number, 0 or more",IF(N(C200)&gt;N(G200)+N(B200),"More trees removed than exist: check",IF(F200="not in list","Genus not in 'Genus–family list': add it",IF(COUNTIF($A$2:$A$201,A200)&gt;1,"Species listed more than once: combine the rows",IF(N(B200)=0,IF(N(C200)&gt;0,"Removal only: shares updated",""),IF(D200="Major host","Major host of a regulated pest: reconsider",IF(I200&gt;Results!$C$5,"Species above its limit after planting",IF(J200&gt;Results!$C$6,"Genus above its limit after planting",IF(K200&gt;Results!$C$7,"Family above its limit after planting",IF(D200="Host","Host of a regulated pest: check which pest",IF(OR(I200&gt;Results!$D$5,J200&gt;Results!$D$6,K200&gt;Results!$D$7),"Within 10–20–30, above a Melbourne target",IF(OR(D200="",D200="Not checked"),"OK for diversity; pest–host class not checked yet","OK")))))))))))))))</f>
        <v/>
      </c>
    </row>
    <row r="201" customFormat="false" ht="15" hidden="false" customHeight="true" outlineLevel="0" collapsed="false">
      <c r="A201" s="7"/>
      <c r="B201" s="8"/>
      <c r="C201" s="8"/>
      <c r="D201" s="7"/>
      <c r="E201" s="9" t="str">
        <f aca="false">IF(A201="","",IFERROR(LEFT(TRIM(A201),FIND(" ",TRIM(A201))-1),TRIM(A201)))</f>
        <v/>
      </c>
      <c r="F201" s="9" t="str">
        <f aca="false">IF(A201="","",IFERROR(VLOOKUP(E201,'Genus–family list'!$A$2:$B$400,2,FALSE()),"not in list"))</f>
        <v/>
      </c>
      <c r="G201" s="11" t="str">
        <f aca="false">IF(A201="","",SUMIF('Current trees'!$A$2:$A$501,A201,'Current trees'!$B$2:$B$501))</f>
        <v/>
      </c>
      <c r="H201" s="11" t="str">
        <f aca="false">IF(A201="","",IF(COUNTIF('Current trees'!$A$2:$A$501,A201)&gt;0,0,N(B201)-N(C201)))</f>
        <v/>
      </c>
      <c r="I201" s="10" t="str">
        <f aca="false">IF(A201="","",IF(Results!$D$11=0,0,(G201+N(B201)-N(C201))/Results!$D$11))</f>
        <v/>
      </c>
      <c r="J201" s="10" t="str">
        <f aca="false">IF(A201="","",IF(Results!$D$11=0,0,(SUMIF('Current trees'!$C$2:$C$501,E201,'Current trees'!$F$2:$F$501)+SUMIF('Planting plan'!$E$2:$E$201,E201,'Planting plan'!$H$2:$H$201))/Results!$D$11))</f>
        <v/>
      </c>
      <c r="K201" s="10" t="str">
        <f aca="false">IF(OR(A201="",F201="not in list"),"",IF(Results!$D$11=0,0,(SUMIF('Current trees'!$D$2:$D$501,F201,'Current trees'!$F$2:$F$501)+SUMIF('Planting plan'!$F$2:$F$201,F201,'Planting plan'!$H$2:$H$201))/Results!$D$11))</f>
        <v/>
      </c>
      <c r="L201" s="9" t="str">
        <f aca="false">IF(AND(A201="",B201="",C201=""),"",IF(A201="","Species name missing: these trees are not counted",IF(A201&lt;&gt;TRIM(A201),"Extra spaces in the species name: remove them",IF(OR(AND(B201&lt;&gt;"",IFERROR(OR(NOT(ISNUMBER(B201)),B201&lt;0,B201&lt;&gt;INT(B201)),TRUE())),AND(C201&lt;&gt;"",IFERROR(OR(NOT(ISNUMBER(C201)),C201&lt;0,C201&lt;&gt;INT(C201)),TRUE()))),"Number of trees must be a whole number, 0 or more",IF(N(C201)&gt;N(G201)+N(B201),"More trees removed than exist: check",IF(F201="not in list","Genus not in 'Genus–family list': add it",IF(COUNTIF($A$2:$A$201,A201)&gt;1,"Species listed more than once: combine the rows",IF(N(B201)=0,IF(N(C201)&gt;0,"Removal only: shares updated",""),IF(D201="Major host","Major host of a regulated pest: reconsider",IF(I201&gt;Results!$C$5,"Species above its limit after planting",IF(J201&gt;Results!$C$6,"Genus above its limit after planting",IF(K201&gt;Results!$C$7,"Family above its limit after planting",IF(D201="Host","Host of a regulated pest: check which pest",IF(OR(I201&gt;Results!$D$5,J201&gt;Results!$D$6,K201&gt;Results!$D$7),"Within 10–20–30, above a Melbourne target",IF(OR(D201="",D201="Not checked"),"OK for diversity; pest–host class not checked yet","OK")))))))))))))))</f>
        <v/>
      </c>
    </row>
  </sheetData>
  <conditionalFormatting sqref="L2:L201">
    <cfRule type="expression" priority="2" aboveAverage="0" equalAverage="0" bottom="0" percent="0" rank="0" text="" dxfId="0">
      <formula>OR(LEFT(L2,7)="Species",LEFT(L2,6)="Number",LEFT(L2,4)="More",LEFT(L2,5)="Genus",LEFT(L2,5)="Extra")</formula>
    </cfRule>
    <cfRule type="expression" priority="3" aboveAverage="0" equalAverage="0" bottom="0" percent="0" rank="0" text="" dxfId="1">
      <formula>OR(LEFT(L2,5)="Major",LEFT(L2,4)="Host",ISNUMBER(SEARCH("above its limit",L2)))</formula>
    </cfRule>
    <cfRule type="expression" priority="4" aboveAverage="0" equalAverage="0" bottom="0" percent="0" rank="0" text="" dxfId="2">
      <formula>L2="OK"</formula>
    </cfRule>
  </conditionalFormatting>
  <dataValidations count="3">
    <dataValidation allowBlank="true" errorStyle="stop" operator="between" showDropDown="false" showErrorMessage="false" showInputMessage="false" sqref="D2:D201" type="list">
      <formula1>"Major host,Host,No known risk,Not checked"</formula1>
      <formula2>0</formula2>
    </dataValidation>
    <dataValidation allowBlank="false" error="Enter a whole number, 0 or more." errorStyle="stop" errorTitle="Number of trees" operator="between" showDropDown="false" showErrorMessage="true" showInputMessage="false" sqref="B2:B201" type="custom">
      <formula1>OR(B2="",AND(ISNUMBER(B2),B2&gt;=0,B2=INT(B2)))</formula1>
      <formula2>0</formula2>
    </dataValidation>
    <dataValidation allowBlank="false" error="Enter a whole number, 0 or more." errorStyle="stop" errorTitle="Number of trees" operator="between" showDropDown="false" showErrorMessage="true" showInputMessage="false" sqref="C2:C201" type="custom">
      <formula1>OR(C2="",AND(ISNUMBER(C2),C2&gt;=0,C2=INT(C2)))</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E4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
    <col collapsed="false" customWidth="true" hidden="false" outlineLevel="0" max="2" min="2" style="1" width="34"/>
    <col collapsed="false" customWidth="true" hidden="false" outlineLevel="0" max="4" min="3" style="1" width="22"/>
    <col collapsed="false" customWidth="true" hidden="false" outlineLevel="0" max="5" min="5" style="1" width="30"/>
  </cols>
  <sheetData>
    <row r="2" customFormat="false" ht="17.25" hidden="false" customHeight="true" outlineLevel="0" collapsed="false">
      <c r="B2" s="12" t="s">
        <v>75</v>
      </c>
    </row>
    <row r="4" customFormat="false" ht="15" hidden="false" customHeight="true" outlineLevel="0" collapsed="false">
      <c r="B4" s="13" t="s">
        <v>76</v>
      </c>
      <c r="C4" s="13" t="s">
        <v>77</v>
      </c>
      <c r="D4" s="13" t="s">
        <v>78</v>
      </c>
    </row>
    <row r="5" customFormat="false" ht="15" hidden="false" customHeight="true" outlineLevel="0" collapsed="false">
      <c r="B5" s="14" t="s">
        <v>18</v>
      </c>
      <c r="C5" s="15" t="n">
        <v>0.1</v>
      </c>
      <c r="D5" s="15" t="n">
        <v>0.05</v>
      </c>
      <c r="E5" s="16" t="s">
        <v>79</v>
      </c>
    </row>
    <row r="6" customFormat="false" ht="15" hidden="false" customHeight="true" outlineLevel="0" collapsed="false">
      <c r="B6" s="14" t="s">
        <v>20</v>
      </c>
      <c r="C6" s="15" t="n">
        <v>0.2</v>
      </c>
      <c r="D6" s="15" t="n">
        <v>0.1</v>
      </c>
    </row>
    <row r="7" customFormat="false" ht="15" hidden="false" customHeight="true" outlineLevel="0" collapsed="false">
      <c r="B7" s="14" t="s">
        <v>21</v>
      </c>
      <c r="C7" s="15" t="n">
        <v>0.3</v>
      </c>
      <c r="D7" s="15" t="n">
        <v>0.2</v>
      </c>
    </row>
    <row r="8" customFormat="false" ht="39.75" hidden="false" customHeight="true" outlineLevel="0" collapsed="false">
      <c r="B8" s="17" t="s">
        <v>80</v>
      </c>
      <c r="C8" s="18" t="str">
        <f aca="false">IF(COUNTIF('Current trees'!$L$2:$L$501,"?*")+COUNTIF('Planting plan'!$L$2:$L$201,"Species name*")+COUNTIF('Planting plan'!$L$2:$L$201,"Number of trees*")+COUNTIF('Planting plan'!$L$2:$L$201,"More trees*")+COUNTIF('Planting plan'!$L$2:$L$201,"Genus not in*")+COUNTIF('Planting plan'!$L$2:$L$201,"Species listed*")+COUNTIF('Planting plan'!$L$2:$L$201,"Extra spaces*")=0,"OK: no data problems found","Problems in "&amp;(COUNTIF('Current trees'!$L$2:$L$501,"?*")+COUNTIF('Planting plan'!$L$2:$L$201,"Species name*")+COUNTIF('Planting plan'!$L$2:$L$201,"Number of trees*")+COUNTIF('Planting plan'!$L$2:$L$201,"More trees*")+COUNTIF('Planting plan'!$L$2:$L$201,"Genus not in*")+COUNTIF('Planting plan'!$L$2:$L$201,"Species listed*")+COUNTIF('Planting plan'!$L$2:$L$201,"Extra spaces*"))&amp;" row(s)")</f>
        <v>OK: no data problems found</v>
      </c>
      <c r="D8" s="19" t="s">
        <v>81</v>
      </c>
      <c r="E8" s="19"/>
    </row>
    <row r="10" customFormat="false" ht="15" hidden="false" customHeight="true" outlineLevel="0" collapsed="false">
      <c r="B10" s="13"/>
      <c r="C10" s="13" t="s">
        <v>82</v>
      </c>
      <c r="D10" s="13" t="s">
        <v>83</v>
      </c>
      <c r="E10" s="13" t="s">
        <v>84</v>
      </c>
    </row>
    <row r="11" customFormat="false" ht="15" hidden="false" customHeight="true" outlineLevel="0" collapsed="false">
      <c r="B11" s="14" t="s">
        <v>85</v>
      </c>
      <c r="C11" s="11" t="n">
        <f aca="false">SUMIF('Current trees'!$A$2:$A$501,"&lt;&gt;",'Current trees'!$B$2:$B$501)</f>
        <v>4820</v>
      </c>
      <c r="D11" s="11" t="n">
        <f aca="false">C11+SUMIF('Planting plan'!$A$2:$A$201,"&lt;&gt;",'Planting plan'!$B$2:$B$201)-SUMIF('Planting plan'!$A$2:$A$201,"&lt;&gt;",'Planting plan'!$C$2:$C$201)</f>
        <v>5100</v>
      </c>
      <c r="E11" s="11" t="n">
        <f aca="false">D11-C11</f>
        <v>280</v>
      </c>
    </row>
    <row r="13" customFormat="false" ht="15" hidden="false" customHeight="true" outlineLevel="0" collapsed="false">
      <c r="B13" s="20" t="s">
        <v>86</v>
      </c>
      <c r="C13" s="21"/>
      <c r="D13" s="21"/>
      <c r="E13" s="21"/>
    </row>
    <row r="14" customFormat="false" ht="15" hidden="false" customHeight="true" outlineLevel="0" collapsed="false">
      <c r="B14" s="9" t="s">
        <v>87</v>
      </c>
      <c r="C14" s="22" t="str">
        <f aca="false">IFERROR(INDEX('Current trees'!$A$2:$A$501,MATCH(MAX('Current trees'!$E$2:$E$501),'Current trees'!$E$2:$E$501,0)),"")</f>
        <v>Platanus × hispanica</v>
      </c>
      <c r="D14" s="22" t="str">
        <f aca="false">IFERROR(IF(MAX('Current trees'!$G$2:$G$501)&gt;=MAX('Planting plan'!$I$2:$I$201),INDEX('Current trees'!$A$2:$A$501,MATCH(MAX('Current trees'!$G$2:$G$501),'Current trees'!$G$2:$G$501,0)),INDEX('Planting plan'!$A$2:$A$201,MATCH(MAX('Planting plan'!$I$2:$I$201),'Planting plan'!$I$2:$I$201,0))),"")</f>
        <v>Platanus × hispanica</v>
      </c>
      <c r="E14" s="14"/>
    </row>
    <row r="15" customFormat="false" ht="15" hidden="false" customHeight="true" outlineLevel="0" collapsed="false">
      <c r="B15" s="9" t="s">
        <v>88</v>
      </c>
      <c r="C15" s="10" t="n">
        <f aca="false">MAX('Current trees'!$E$2:$E$501)</f>
        <v>0.126970954356846</v>
      </c>
      <c r="D15" s="10" t="n">
        <f aca="false">MAX(MAX('Current trees'!$G$2:$G$501),MAX('Planting plan'!$I$2:$I$201))</f>
        <v>0.131764705882353</v>
      </c>
      <c r="E15" s="14" t="str">
        <f aca="false">IF(C15=0,"",IF(D15&lt;C15,"better",IF(D15&gt;C15,"worse","no change")))</f>
        <v>worse</v>
      </c>
    </row>
    <row r="16" customFormat="false" ht="15" hidden="false" customHeight="true" outlineLevel="0" collapsed="false">
      <c r="B16" s="9" t="s">
        <v>77</v>
      </c>
      <c r="C16" s="9" t="str">
        <f aca="false">IF(C15&gt;Results!$C$5,"above limit","within limit")</f>
        <v>above limit</v>
      </c>
      <c r="D16" s="9" t="str">
        <f aca="false">IF(D15&gt;Results!$C$5,"above limit","within limit")</f>
        <v>above limit</v>
      </c>
      <c r="E16" s="14"/>
    </row>
    <row r="17" customFormat="false" ht="15" hidden="false" customHeight="true" outlineLevel="0" collapsed="false">
      <c r="B17" s="9" t="s">
        <v>78</v>
      </c>
      <c r="C17" s="9" t="str">
        <f aca="false">IF(C15&gt;Results!$D$5,"above target","within target")</f>
        <v>above target</v>
      </c>
      <c r="D17" s="9" t="str">
        <f aca="false">IF(D15&gt;Results!$D$5,"above target","within target")</f>
        <v>above target</v>
      </c>
      <c r="E17" s="14"/>
    </row>
    <row r="19" customFormat="false" ht="15" hidden="false" customHeight="true" outlineLevel="0" collapsed="false">
      <c r="B19" s="20" t="s">
        <v>89</v>
      </c>
      <c r="C19" s="21"/>
      <c r="D19" s="21"/>
      <c r="E19" s="21"/>
    </row>
    <row r="20" customFormat="false" ht="15" hidden="false" customHeight="true" outlineLevel="0" collapsed="false">
      <c r="B20" s="9" t="s">
        <v>87</v>
      </c>
      <c r="C20" s="22" t="str">
        <f aca="false">IFERROR(INDEX('Current trees'!$C$2:$C$501,MATCH(MAX('Current trees'!$J$2:$J$501),'Current trees'!$J$2:$J$501,0)),"")</f>
        <v>Acer</v>
      </c>
      <c r="D20" s="22" t="str">
        <f aca="false">IFERROR(IF(MAX('Current trees'!$H$2:$H$501)&gt;=MAX('Planting plan'!$J$2:$J$201),INDEX('Current trees'!$C$2:$C$501,MATCH(MAX('Current trees'!$H$2:$H$501),'Current trees'!$H$2:$H$501,0)),INDEX('Planting plan'!$E$2:$E$201,MATCH(MAX('Planting plan'!$J$2:$J$201),'Planting plan'!$J$2:$J$201,0))),"")</f>
        <v>Acer</v>
      </c>
      <c r="E20" s="14"/>
    </row>
    <row r="21" customFormat="false" ht="15" hidden="false" customHeight="true" outlineLevel="0" collapsed="false">
      <c r="B21" s="9" t="s">
        <v>88</v>
      </c>
      <c r="C21" s="10" t="n">
        <f aca="false">MAX('Current trees'!$J$2:$J$501)</f>
        <v>0.181120331950207</v>
      </c>
      <c r="D21" s="10" t="n">
        <f aca="false">MAX(MAX('Current trees'!$H$2:$H$501),MAX('Planting plan'!$J$2:$J$201))</f>
        <v>0.179019607843137</v>
      </c>
      <c r="E21" s="14" t="str">
        <f aca="false">IF(C21=0,"",IF(D21&lt;C21,"better",IF(D21&gt;C21,"worse","no change")))</f>
        <v>better</v>
      </c>
    </row>
    <row r="22" customFormat="false" ht="15" hidden="false" customHeight="true" outlineLevel="0" collapsed="false">
      <c r="B22" s="9" t="s">
        <v>77</v>
      </c>
      <c r="C22" s="9" t="str">
        <f aca="false">IF(C21&gt;Results!$C$6,"above limit","within limit")</f>
        <v>within limit</v>
      </c>
      <c r="D22" s="9" t="str">
        <f aca="false">IF(D21&gt;Results!$C$6,"above limit","within limit")</f>
        <v>within limit</v>
      </c>
      <c r="E22" s="14"/>
    </row>
    <row r="23" customFormat="false" ht="15" hidden="false" customHeight="true" outlineLevel="0" collapsed="false">
      <c r="B23" s="9" t="s">
        <v>78</v>
      </c>
      <c r="C23" s="9" t="str">
        <f aca="false">IF(C21&gt;Results!$D$6,"above target","within target")</f>
        <v>above target</v>
      </c>
      <c r="D23" s="9" t="str">
        <f aca="false">IF(D21&gt;Results!$D$6,"above target","within target")</f>
        <v>above target</v>
      </c>
      <c r="E23" s="14"/>
    </row>
    <row r="25" customFormat="false" ht="15" hidden="false" customHeight="true" outlineLevel="0" collapsed="false">
      <c r="B25" s="20" t="s">
        <v>90</v>
      </c>
      <c r="C25" s="21"/>
      <c r="D25" s="21"/>
      <c r="E25" s="21"/>
    </row>
    <row r="26" customFormat="false" ht="15" hidden="false" customHeight="true" outlineLevel="0" collapsed="false">
      <c r="B26" s="9" t="s">
        <v>87</v>
      </c>
      <c r="C26" s="22" t="str">
        <f aca="false">IFERROR(INDEX('Current trees'!$D$2:$D$501,MATCH(MAX('Current trees'!$K$2:$K$501),'Current trees'!$K$2:$K$501,0)),"")</f>
        <v>Sapindaceae</v>
      </c>
      <c r="D26" s="22" t="str">
        <f aca="false">IFERROR(IF(MAX('Current trees'!$I$2:$I$501)&gt;=MAX('Planting plan'!$K$2:$K$201),INDEX('Current trees'!$D$2:$D$501,MATCH(MAX('Current trees'!$I$2:$I$501),'Current trees'!$I$2:$I$501,0)),INDEX('Planting plan'!$F$2:$F$201,MATCH(MAX('Planting plan'!$K$2:$K$201),'Planting plan'!$K$2:$K$201,0))),"")</f>
        <v>Sapindaceae</v>
      </c>
      <c r="E26" s="14"/>
    </row>
    <row r="27" customFormat="false" ht="15" hidden="false" customHeight="true" outlineLevel="0" collapsed="false">
      <c r="B27" s="9" t="s">
        <v>88</v>
      </c>
      <c r="C27" s="10" t="n">
        <f aca="false">MAX('Current trees'!$K$2:$K$501)</f>
        <v>0.239419087136929</v>
      </c>
      <c r="D27" s="10" t="n">
        <f aca="false">MAX(MAX('Current trees'!$I$2:$I$501),MAX('Planting plan'!$K$2:$K$201))</f>
        <v>0.234117647058824</v>
      </c>
      <c r="E27" s="14" t="str">
        <f aca="false">IF(C27=0,"",IF(D27&lt;C27,"better",IF(D27&gt;C27,"worse","no change")))</f>
        <v>better</v>
      </c>
    </row>
    <row r="28" customFormat="false" ht="15" hidden="false" customHeight="true" outlineLevel="0" collapsed="false">
      <c r="B28" s="9" t="s">
        <v>77</v>
      </c>
      <c r="C28" s="9" t="str">
        <f aca="false">IF(C27&gt;Results!$C$7,"above limit","within limit")</f>
        <v>within limit</v>
      </c>
      <c r="D28" s="9" t="str">
        <f aca="false">IF(D27&gt;Results!$C$7,"above limit","within limit")</f>
        <v>within limit</v>
      </c>
      <c r="E28" s="14"/>
    </row>
    <row r="29" customFormat="false" ht="15" hidden="false" customHeight="true" outlineLevel="0" collapsed="false">
      <c r="B29" s="9" t="s">
        <v>78</v>
      </c>
      <c r="C29" s="9" t="str">
        <f aca="false">IF(C27&gt;Results!$D$7,"above target","within target")</f>
        <v>above target</v>
      </c>
      <c r="D29" s="9" t="str">
        <f aca="false">IF(D27&gt;Results!$D$7,"above target","within target")</f>
        <v>above target</v>
      </c>
      <c r="E29" s="14"/>
    </row>
    <row r="32" customFormat="false" ht="15" hidden="false" customHeight="true" outlineLevel="0" collapsed="false">
      <c r="B32" s="13" t="s">
        <v>91</v>
      </c>
      <c r="C32" s="13" t="s">
        <v>92</v>
      </c>
      <c r="D32" s="13" t="s">
        <v>93</v>
      </c>
    </row>
    <row r="33" customFormat="false" ht="15" hidden="false" customHeight="true" outlineLevel="0" collapsed="false">
      <c r="B33" s="14" t="s">
        <v>69</v>
      </c>
      <c r="C33" s="11" t="n">
        <f aca="false">SUMIFS('Planting plan'!$B$2:$B$201,'Planting plan'!$D$2:$D$201,"Major host",'Planting plan'!$A$2:$A$201,"&lt;&gt;")</f>
        <v>80</v>
      </c>
      <c r="D33" s="10" t="n">
        <f aca="false">IF(SUMIF('Planting plan'!$A$2:$A$201,"&lt;&gt;",'Planting plan'!$B$2:$B$201)=0,0,C33/SUMIF('Planting plan'!$A$2:$A$201,"&lt;&gt;",'Planting plan'!$B$2:$B$201))</f>
        <v>0.266666666666667</v>
      </c>
    </row>
    <row r="34" customFormat="false" ht="15" hidden="false" customHeight="true" outlineLevel="0" collapsed="false">
      <c r="B34" s="14" t="s">
        <v>94</v>
      </c>
      <c r="C34" s="11" t="n">
        <f aca="false">SUMIFS('Planting plan'!$B$2:$B$201,'Planting plan'!$D$2:$D$201,"Host",'Planting plan'!$A$2:$A$201,"&lt;&gt;")</f>
        <v>0</v>
      </c>
      <c r="D34" s="10" t="n">
        <f aca="false">IF(SUMIF('Planting plan'!$A$2:$A$201,"&lt;&gt;",'Planting plan'!$B$2:$B$201)=0,0,C34/SUMIF('Planting plan'!$A$2:$A$201,"&lt;&gt;",'Planting plan'!$B$2:$B$201))</f>
        <v>0</v>
      </c>
    </row>
    <row r="35" customFormat="false" ht="15" hidden="false" customHeight="true" outlineLevel="0" collapsed="false">
      <c r="B35" s="14" t="s">
        <v>95</v>
      </c>
      <c r="C35" s="11" t="n">
        <f aca="false">SUMIFS('Planting plan'!$B$2:$B$201,'Planting plan'!$D$2:$D$201,"No known risk",'Planting plan'!$A$2:$A$201,"&lt;&gt;")</f>
        <v>0</v>
      </c>
      <c r="D35" s="10" t="n">
        <f aca="false">IF(SUMIF('Planting plan'!$A$2:$A$201,"&lt;&gt;",'Planting plan'!$B$2:$B$201)=0,0,C35/SUMIF('Planting plan'!$A$2:$A$201,"&lt;&gt;",'Planting plan'!$B$2:$B$201))</f>
        <v>0</v>
      </c>
    </row>
    <row r="36" customFormat="false" ht="15" hidden="false" customHeight="true" outlineLevel="0" collapsed="false">
      <c r="B36" s="14" t="s">
        <v>70</v>
      </c>
      <c r="C36" s="11" t="n">
        <f aca="false">SUMIF('Planting plan'!$A$2:$A$201,"&lt;&gt;",'Planting plan'!$B$2:$B$201)-C33-C34-C35</f>
        <v>220</v>
      </c>
      <c r="D36" s="10" t="n">
        <f aca="false">IF(SUMIF('Planting plan'!$A$2:$A$201,"&lt;&gt;",'Planting plan'!$B$2:$B$201)=0,0,C36/SUMIF('Planting plan'!$A$2:$A$201,"&lt;&gt;",'Planting plan'!$B$2:$B$201))</f>
        <v>0.733333333333333</v>
      </c>
    </row>
    <row r="38" customFormat="false" ht="15" hidden="false" customHeight="true" outlineLevel="0" collapsed="false">
      <c r="B38" s="23" t="s">
        <v>96</v>
      </c>
    </row>
    <row r="39" customFormat="false" ht="15" hidden="false" customHeight="true" outlineLevel="0" collapsed="false">
      <c r="B39" s="23" t="s">
        <v>97</v>
      </c>
    </row>
    <row r="40" customFormat="false" ht="15" hidden="false" customHeight="true" outlineLevel="0" collapsed="false">
      <c r="B40" s="23" t="s">
        <v>98</v>
      </c>
    </row>
    <row r="41" customFormat="false" ht="15" hidden="false" customHeight="true" outlineLevel="0" collapsed="false">
      <c r="B41" s="23" t="s">
        <v>99</v>
      </c>
    </row>
  </sheetData>
  <mergeCells count="1">
    <mergeCell ref="D8:E8"/>
  </mergeCells>
  <conditionalFormatting sqref="C13:E31">
    <cfRule type="expression" priority="2" aboveAverage="0" equalAverage="0" bottom="0" percent="0" rank="0" text="" dxfId="1">
      <formula>OR(C13="above limit",C13="worse")</formula>
    </cfRule>
    <cfRule type="expression" priority="3" aboveAverage="0" equalAverage="0" bottom="0" percent="0" rank="0" text="" dxfId="3">
      <formula>OR(C13="within limit",C13="better")</formula>
    </cfRule>
  </conditionalFormatting>
  <conditionalFormatting sqref="C8">
    <cfRule type="expression" priority="4" aboveAverage="0" equalAverage="0" bottom="0" percent="0" rank="0" text="" dxfId="4">
      <formula>LEFT(C8,2)="OK"</formula>
    </cfRule>
    <cfRule type="expression" priority="5" aboveAverage="0" equalAverage="0" bottom="0" percent="0" rank="0" text="" dxfId="0">
      <formula>LEFT(C8,8)="Problems"</formula>
    </cfRule>
  </conditionalFormatting>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70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8"/>
    <col collapsed="false" customWidth="true" hidden="false" outlineLevel="0" max="2" min="2" style="1" width="16"/>
    <col collapsed="false" customWidth="true" hidden="false" outlineLevel="0" max="3" min="3" style="1" width="18"/>
    <col collapsed="false" customWidth="true" hidden="false" outlineLevel="0" max="4" min="4" style="1" width="12"/>
  </cols>
  <sheetData>
    <row r="1" customFormat="false" ht="31.5" hidden="false" customHeight="true" outlineLevel="0" collapsed="false">
      <c r="A1" s="6" t="s">
        <v>100</v>
      </c>
      <c r="B1" s="6" t="s">
        <v>101</v>
      </c>
      <c r="C1" s="6" t="s">
        <v>102</v>
      </c>
      <c r="D1" s="6" t="s">
        <v>103</v>
      </c>
    </row>
    <row r="2" customFormat="false" ht="15" hidden="false" customHeight="true" outlineLevel="0" collapsed="false">
      <c r="A2" s="24" t="str">
        <f aca="false">IF(OR('Current trees'!A2="",N('Current trees'!F2)&lt;=0),"",'Current trees'!A2)</f>
        <v>Platanus × hispanica</v>
      </c>
      <c r="B2" s="24" t="str">
        <f aca="false">IF(OR('Current trees'!A2="",N('Current trees'!F2)&lt;=0),"",'Current trees'!C2)</f>
        <v>Platanus</v>
      </c>
      <c r="C2" s="24" t="str">
        <f aca="false">IF(OR('Current trees'!A2="",N('Current trees'!F2)&lt;=0),"",'Current trees'!D2)</f>
        <v>Platanaceae</v>
      </c>
      <c r="D2" s="25" t="n">
        <f aca="false">IF(OR('Current trees'!A2="",N('Current trees'!F2)&lt;=0),"",'Current trees'!F2)</f>
        <v>672</v>
      </c>
    </row>
    <row r="3" customFormat="false" ht="15" hidden="false" customHeight="true" outlineLevel="0" collapsed="false">
      <c r="A3" s="24" t="str">
        <f aca="false">IF(OR('Current trees'!A3="",N('Current trees'!F3)&lt;=0),"",'Current trees'!A3)</f>
        <v>Tilia cordata</v>
      </c>
      <c r="B3" s="24" t="str">
        <f aca="false">IF(OR('Current trees'!A3="",N('Current trees'!F3)&lt;=0),"",'Current trees'!C3)</f>
        <v>Tilia</v>
      </c>
      <c r="C3" s="24" t="str">
        <f aca="false">IF(OR('Current trees'!A3="",N('Current trees'!F3)&lt;=0),"",'Current trees'!D3)</f>
        <v>Malvaceae</v>
      </c>
      <c r="D3" s="25" t="n">
        <f aca="false">IF(OR('Current trees'!A3="",N('Current trees'!F3)&lt;=0),"",'Current trees'!F3)</f>
        <v>485</v>
      </c>
    </row>
    <row r="4" customFormat="false" ht="15" hidden="false" customHeight="true" outlineLevel="0" collapsed="false">
      <c r="A4" s="24" t="str">
        <f aca="false">IF(OR('Current trees'!A4="",N('Current trees'!F4)&lt;=0),"",'Current trees'!A4)</f>
        <v>Tilia platyphyllos</v>
      </c>
      <c r="B4" s="24" t="str">
        <f aca="false">IF(OR('Current trees'!A4="",N('Current trees'!F4)&lt;=0),"",'Current trees'!C4)</f>
        <v>Tilia</v>
      </c>
      <c r="C4" s="24" t="str">
        <f aca="false">IF(OR('Current trees'!A4="",N('Current trees'!F4)&lt;=0),"",'Current trees'!D4)</f>
        <v>Malvaceae</v>
      </c>
      <c r="D4" s="25" t="n">
        <f aca="false">IF(OR('Current trees'!A4="",N('Current trees'!F4)&lt;=0),"",'Current trees'!F4)</f>
        <v>130</v>
      </c>
    </row>
    <row r="5" customFormat="false" ht="15" hidden="false" customHeight="true" outlineLevel="0" collapsed="false">
      <c r="A5" s="24" t="str">
        <f aca="false">IF(OR('Current trees'!A5="",N('Current trees'!F5)&lt;=0),"",'Current trees'!A5)</f>
        <v>Tilia tomentosa</v>
      </c>
      <c r="B5" s="24" t="str">
        <f aca="false">IF(OR('Current trees'!A5="",N('Current trees'!F5)&lt;=0),"",'Current trees'!C5)</f>
        <v>Tilia</v>
      </c>
      <c r="C5" s="24" t="str">
        <f aca="false">IF(OR('Current trees'!A5="",N('Current trees'!F5)&lt;=0),"",'Current trees'!D5)</f>
        <v>Malvaceae</v>
      </c>
      <c r="D5" s="25" t="n">
        <f aca="false">IF(OR('Current trees'!A5="",N('Current trees'!F5)&lt;=0),"",'Current trees'!F5)</f>
        <v>95</v>
      </c>
    </row>
    <row r="6" customFormat="false" ht="15" hidden="false" customHeight="true" outlineLevel="0" collapsed="false">
      <c r="A6" s="24" t="str">
        <f aca="false">IF(OR('Current trees'!A6="",N('Current trees'!F6)&lt;=0),"",'Current trees'!A6)</f>
        <v>Acer platanoides</v>
      </c>
      <c r="B6" s="24" t="str">
        <f aca="false">IF(OR('Current trees'!A6="",N('Current trees'!F6)&lt;=0),"",'Current trees'!C6)</f>
        <v>Acer</v>
      </c>
      <c r="C6" s="24" t="str">
        <f aca="false">IF(OR('Current trees'!A6="",N('Current trees'!F6)&lt;=0),"",'Current trees'!D6)</f>
        <v>Sapindaceae</v>
      </c>
      <c r="D6" s="25" t="n">
        <f aca="false">IF(OR('Current trees'!A6="",N('Current trees'!F6)&lt;=0),"",'Current trees'!F6)</f>
        <v>450</v>
      </c>
    </row>
    <row r="7" customFormat="false" ht="15" hidden="false" customHeight="true" outlineLevel="0" collapsed="false">
      <c r="A7" s="24" t="str">
        <f aca="false">IF(OR('Current trees'!A7="",N('Current trees'!F7)&lt;=0),"",'Current trees'!A7)</f>
        <v>Acer pseudoplatanus</v>
      </c>
      <c r="B7" s="24" t="str">
        <f aca="false">IF(OR('Current trees'!A7="",N('Current trees'!F7)&lt;=0),"",'Current trees'!C7)</f>
        <v>Acer</v>
      </c>
      <c r="C7" s="24" t="str">
        <f aca="false">IF(OR('Current trees'!A7="",N('Current trees'!F7)&lt;=0),"",'Current trees'!D7)</f>
        <v>Sapindaceae</v>
      </c>
      <c r="D7" s="25" t="n">
        <f aca="false">IF(OR('Current trees'!A7="",N('Current trees'!F7)&lt;=0),"",'Current trees'!F7)</f>
        <v>198</v>
      </c>
    </row>
    <row r="8" customFormat="false" ht="15" hidden="false" customHeight="true" outlineLevel="0" collapsed="false">
      <c r="A8" s="24" t="str">
        <f aca="false">IF(OR('Current trees'!A8="",N('Current trees'!F8)&lt;=0),"",'Current trees'!A8)</f>
        <v>Acer campestre</v>
      </c>
      <c r="B8" s="24" t="str">
        <f aca="false">IF(OR('Current trees'!A8="",N('Current trees'!F8)&lt;=0),"",'Current trees'!C8)</f>
        <v>Acer</v>
      </c>
      <c r="C8" s="24" t="str">
        <f aca="false">IF(OR('Current trees'!A8="",N('Current trees'!F8)&lt;=0),"",'Current trees'!D8)</f>
        <v>Sapindaceae</v>
      </c>
      <c r="D8" s="25" t="n">
        <f aca="false">IF(OR('Current trees'!A8="",N('Current trees'!F8)&lt;=0),"",'Current trees'!F8)</f>
        <v>120</v>
      </c>
    </row>
    <row r="9" customFormat="false" ht="15" hidden="false" customHeight="true" outlineLevel="0" collapsed="false">
      <c r="A9" s="24" t="str">
        <f aca="false">IF(OR('Current trees'!A9="",N('Current trees'!F9)&lt;=0),"",'Current trees'!A9)</f>
        <v>Acer negundo</v>
      </c>
      <c r="B9" s="24" t="str">
        <f aca="false">IF(OR('Current trees'!A9="",N('Current trees'!F9)&lt;=0),"",'Current trees'!C9)</f>
        <v>Acer</v>
      </c>
      <c r="C9" s="24" t="str">
        <f aca="false">IF(OR('Current trees'!A9="",N('Current trees'!F9)&lt;=0),"",'Current trees'!D9)</f>
        <v>Sapindaceae</v>
      </c>
      <c r="D9" s="25" t="n">
        <f aca="false">IF(OR('Current trees'!A9="",N('Current trees'!F9)&lt;=0),"",'Current trees'!F9)</f>
        <v>85</v>
      </c>
    </row>
    <row r="10" customFormat="false" ht="15" hidden="false" customHeight="true" outlineLevel="0" collapsed="false">
      <c r="A10" s="24" t="str">
        <f aca="false">IF(OR('Current trees'!A10="",N('Current trees'!F10)&lt;=0),"",'Current trees'!A10)</f>
        <v>Acer saccharinum</v>
      </c>
      <c r="B10" s="24" t="str">
        <f aca="false">IF(OR('Current trees'!A10="",N('Current trees'!F10)&lt;=0),"",'Current trees'!C10)</f>
        <v>Acer</v>
      </c>
      <c r="C10" s="24" t="str">
        <f aca="false">IF(OR('Current trees'!A10="",N('Current trees'!F10)&lt;=0),"",'Current trees'!D10)</f>
        <v>Sapindaceae</v>
      </c>
      <c r="D10" s="25" t="n">
        <f aca="false">IF(OR('Current trees'!A10="",N('Current trees'!F10)&lt;=0),"",'Current trees'!F10)</f>
        <v>60</v>
      </c>
    </row>
    <row r="11" customFormat="false" ht="15" hidden="false" customHeight="true" outlineLevel="0" collapsed="false">
      <c r="A11" s="24" t="str">
        <f aca="false">IF(OR('Current trees'!A11="",N('Current trees'!F11)&lt;=0),"",'Current trees'!A11)</f>
        <v>Aesculus hippocastanum</v>
      </c>
      <c r="B11" s="24" t="str">
        <f aca="false">IF(OR('Current trees'!A11="",N('Current trees'!F11)&lt;=0),"",'Current trees'!C11)</f>
        <v>Aesculus</v>
      </c>
      <c r="C11" s="24" t="str">
        <f aca="false">IF(OR('Current trees'!A11="",N('Current trees'!F11)&lt;=0),"",'Current trees'!D11)</f>
        <v>Sapindaceae</v>
      </c>
      <c r="D11" s="25" t="n">
        <f aca="false">IF(OR('Current trees'!A11="",N('Current trees'!F11)&lt;=0),"",'Current trees'!F11)</f>
        <v>241</v>
      </c>
    </row>
    <row r="12" customFormat="false" ht="15" hidden="false" customHeight="true" outlineLevel="0" collapsed="false">
      <c r="A12" s="24" t="str">
        <f aca="false">IF(OR('Current trees'!A12="",N('Current trees'!F12)&lt;=0),"",'Current trees'!A12)</f>
        <v>Koelreuteria paniculata</v>
      </c>
      <c r="B12" s="24" t="str">
        <f aca="false">IF(OR('Current trees'!A12="",N('Current trees'!F12)&lt;=0),"",'Current trees'!C12)</f>
        <v>Koelreuteria</v>
      </c>
      <c r="C12" s="24" t="str">
        <f aca="false">IF(OR('Current trees'!A12="",N('Current trees'!F12)&lt;=0),"",'Current trees'!D12)</f>
        <v>Sapindaceae</v>
      </c>
      <c r="D12" s="25" t="n">
        <f aca="false">IF(OR('Current trees'!A12="",N('Current trees'!F12)&lt;=0),"",'Current trees'!F12)</f>
        <v>40</v>
      </c>
    </row>
    <row r="13" customFormat="false" ht="15" hidden="false" customHeight="true" outlineLevel="0" collapsed="false">
      <c r="A13" s="24" t="str">
        <f aca="false">IF(OR('Current trees'!A13="",N('Current trees'!F13)&lt;=0),"",'Current trees'!A13)</f>
        <v>Celtis australis</v>
      </c>
      <c r="B13" s="24" t="str">
        <f aca="false">IF(OR('Current trees'!A13="",N('Current trees'!F13)&lt;=0),"",'Current trees'!C13)</f>
        <v>Celtis</v>
      </c>
      <c r="C13" s="24" t="str">
        <f aca="false">IF(OR('Current trees'!A13="",N('Current trees'!F13)&lt;=0),"",'Current trees'!D13)</f>
        <v>Cannabaceae</v>
      </c>
      <c r="D13" s="25" t="n">
        <f aca="false">IF(OR('Current trees'!A13="",N('Current trees'!F13)&lt;=0),"",'Current trees'!F13)</f>
        <v>338</v>
      </c>
    </row>
    <row r="14" customFormat="false" ht="15" hidden="false" customHeight="true" outlineLevel="0" collapsed="false">
      <c r="A14" s="24" t="str">
        <f aca="false">IF(OR('Current trees'!A14="",N('Current trees'!F14)&lt;=0),"",'Current trees'!A14)</f>
        <v>Fraxinus excelsior</v>
      </c>
      <c r="B14" s="24" t="str">
        <f aca="false">IF(OR('Current trees'!A14="",N('Current trees'!F14)&lt;=0),"",'Current trees'!C14)</f>
        <v>Fraxinus</v>
      </c>
      <c r="C14" s="24" t="str">
        <f aca="false">IF(OR('Current trees'!A14="",N('Current trees'!F14)&lt;=0),"",'Current trees'!D14)</f>
        <v>Oleaceae</v>
      </c>
      <c r="D14" s="25" t="n">
        <f aca="false">IF(OR('Current trees'!A14="",N('Current trees'!F14)&lt;=0),"",'Current trees'!F14)</f>
        <v>289</v>
      </c>
    </row>
    <row r="15" customFormat="false" ht="15" hidden="false" customHeight="true" outlineLevel="0" collapsed="false">
      <c r="A15" s="24" t="str">
        <f aca="false">IF(OR('Current trees'!A15="",N('Current trees'!F15)&lt;=0),"",'Current trees'!A15)</f>
        <v>Pinus nigra</v>
      </c>
      <c r="B15" s="24" t="str">
        <f aca="false">IF(OR('Current trees'!A15="",N('Current trees'!F15)&lt;=0),"",'Current trees'!C15)</f>
        <v>Pinus</v>
      </c>
      <c r="C15" s="24" t="str">
        <f aca="false">IF(OR('Current trees'!A15="",N('Current trees'!F15)&lt;=0),"",'Current trees'!D15)</f>
        <v>Pinaceae</v>
      </c>
      <c r="D15" s="25" t="n">
        <f aca="false">IF(OR('Current trees'!A15="",N('Current trees'!F15)&lt;=0),"",'Current trees'!F15)</f>
        <v>212</v>
      </c>
    </row>
    <row r="16" customFormat="false" ht="15" hidden="false" customHeight="true" outlineLevel="0" collapsed="false">
      <c r="A16" s="24" t="str">
        <f aca="false">IF(OR('Current trees'!A16="",N('Current trees'!F16)&lt;=0),"",'Current trees'!A16)</f>
        <v>Robinia pseudoacacia</v>
      </c>
      <c r="B16" s="24" t="str">
        <f aca="false">IF(OR('Current trees'!A16="",N('Current trees'!F16)&lt;=0),"",'Current trees'!C16)</f>
        <v>Robinia</v>
      </c>
      <c r="C16" s="24" t="str">
        <f aca="false">IF(OR('Current trees'!A16="",N('Current trees'!F16)&lt;=0),"",'Current trees'!D16)</f>
        <v>Fabaceae</v>
      </c>
      <c r="D16" s="25" t="n">
        <f aca="false">IF(OR('Current trees'!A16="",N('Current trees'!F16)&lt;=0),"",'Current trees'!F16)</f>
        <v>178</v>
      </c>
    </row>
    <row r="17" customFormat="false" ht="15" hidden="false" customHeight="true" outlineLevel="0" collapsed="false">
      <c r="A17" s="24" t="str">
        <f aca="false">IF(OR('Current trees'!A17="",N('Current trees'!F17)&lt;=0),"",'Current trees'!A17)</f>
        <v>Quercus robur</v>
      </c>
      <c r="B17" s="24" t="str">
        <f aca="false">IF(OR('Current trees'!A17="",N('Current trees'!F17)&lt;=0),"",'Current trees'!C17)</f>
        <v>Quercus</v>
      </c>
      <c r="C17" s="24" t="str">
        <f aca="false">IF(OR('Current trees'!A17="",N('Current trees'!F17)&lt;=0),"",'Current trees'!D17)</f>
        <v>Fagaceae</v>
      </c>
      <c r="D17" s="25" t="n">
        <f aca="false">IF(OR('Current trees'!A17="",N('Current trees'!F17)&lt;=0),"",'Current trees'!F17)</f>
        <v>154</v>
      </c>
    </row>
    <row r="18" customFormat="false" ht="15" hidden="false" customHeight="true" outlineLevel="0" collapsed="false">
      <c r="A18" s="24" t="str">
        <f aca="false">IF(OR('Current trees'!A18="",N('Current trees'!F18)&lt;=0),"",'Current trees'!A18)</f>
        <v>Betula pendula</v>
      </c>
      <c r="B18" s="24" t="str">
        <f aca="false">IF(OR('Current trees'!A18="",N('Current trees'!F18)&lt;=0),"",'Current trees'!C18)</f>
        <v>Betula</v>
      </c>
      <c r="C18" s="24" t="str">
        <f aca="false">IF(OR('Current trees'!A18="",N('Current trees'!F18)&lt;=0),"",'Current trees'!D18)</f>
        <v>Betulaceae</v>
      </c>
      <c r="D18" s="25" t="n">
        <f aca="false">IF(OR('Current trees'!A18="",N('Current trees'!F18)&lt;=0),"",'Current trees'!F18)</f>
        <v>100</v>
      </c>
    </row>
    <row r="19" customFormat="false" ht="15" hidden="false" customHeight="true" outlineLevel="0" collapsed="false">
      <c r="A19" s="24" t="str">
        <f aca="false">IF(OR('Current trees'!A19="",N('Current trees'!F19)&lt;=0),"",'Current trees'!A19)</f>
        <v>Carpinus betulus</v>
      </c>
      <c r="B19" s="24" t="str">
        <f aca="false">IF(OR('Current trees'!A19="",N('Current trees'!F19)&lt;=0),"",'Current trees'!C19)</f>
        <v>Carpinus</v>
      </c>
      <c r="C19" s="24" t="str">
        <f aca="false">IF(OR('Current trees'!A19="",N('Current trees'!F19)&lt;=0),"",'Current trees'!D19)</f>
        <v>Betulaceae</v>
      </c>
      <c r="D19" s="25" t="n">
        <f aca="false">IF(OR('Current trees'!A19="",N('Current trees'!F19)&lt;=0),"",'Current trees'!F19)</f>
        <v>140</v>
      </c>
    </row>
    <row r="20" customFormat="false" ht="15" hidden="false" customHeight="true" outlineLevel="0" collapsed="false">
      <c r="A20" s="24" t="str">
        <f aca="false">IF(OR('Current trees'!A20="",N('Current trees'!F20)&lt;=0),"",'Current trees'!A20)</f>
        <v>Prunus cerasifera</v>
      </c>
      <c r="B20" s="24" t="str">
        <f aca="false">IF(OR('Current trees'!A20="",N('Current trees'!F20)&lt;=0),"",'Current trees'!C20)</f>
        <v>Prunus</v>
      </c>
      <c r="C20" s="24" t="str">
        <f aca="false">IF(OR('Current trees'!A20="",N('Current trees'!F20)&lt;=0),"",'Current trees'!D20)</f>
        <v>Rosaceae</v>
      </c>
      <c r="D20" s="25" t="n">
        <f aca="false">IF(OR('Current trees'!A20="",N('Current trees'!F20)&lt;=0),"",'Current trees'!F20)</f>
        <v>130</v>
      </c>
    </row>
    <row r="21" customFormat="false" ht="15" hidden="false" customHeight="true" outlineLevel="0" collapsed="false">
      <c r="A21" s="24" t="str">
        <f aca="false">IF(OR('Current trees'!A21="",N('Current trees'!F21)&lt;=0),"",'Current trees'!A21)</f>
        <v>Prunus avium</v>
      </c>
      <c r="B21" s="24" t="str">
        <f aca="false">IF(OR('Current trees'!A21="",N('Current trees'!F21)&lt;=0),"",'Current trees'!C21)</f>
        <v>Prunus</v>
      </c>
      <c r="C21" s="24" t="str">
        <f aca="false">IF(OR('Current trees'!A21="",N('Current trees'!F21)&lt;=0),"",'Current trees'!D21)</f>
        <v>Rosaceae</v>
      </c>
      <c r="D21" s="25" t="n">
        <f aca="false">IF(OR('Current trees'!A21="",N('Current trees'!F21)&lt;=0),"",'Current trees'!F21)</f>
        <v>60</v>
      </c>
    </row>
    <row r="22" customFormat="false" ht="15" hidden="false" customHeight="true" outlineLevel="0" collapsed="false">
      <c r="A22" s="24" t="str">
        <f aca="false">IF(OR('Current trees'!A22="",N('Current trees'!F22)&lt;=0),"",'Current trees'!A22)</f>
        <v>Sorbus aucuparia</v>
      </c>
      <c r="B22" s="24" t="str">
        <f aca="false">IF(OR('Current trees'!A22="",N('Current trees'!F22)&lt;=0),"",'Current trees'!C22)</f>
        <v>Sorbus</v>
      </c>
      <c r="C22" s="24" t="str">
        <f aca="false">IF(OR('Current trees'!A22="",N('Current trees'!F22)&lt;=0),"",'Current trees'!D22)</f>
        <v>Rosaceae</v>
      </c>
      <c r="D22" s="25" t="n">
        <f aca="false">IF(OR('Current trees'!A22="",N('Current trees'!F22)&lt;=0),"",'Current trees'!F22)</f>
        <v>50</v>
      </c>
    </row>
    <row r="23" customFormat="false" ht="15" hidden="false" customHeight="true" outlineLevel="0" collapsed="false">
      <c r="A23" s="24" t="str">
        <f aca="false">IF(OR('Current trees'!A23="",N('Current trees'!F23)&lt;=0),"",'Current trees'!A23)</f>
        <v>Ulmus minor</v>
      </c>
      <c r="B23" s="24" t="str">
        <f aca="false">IF(OR('Current trees'!A23="",N('Current trees'!F23)&lt;=0),"",'Current trees'!C23)</f>
        <v>Ulmus</v>
      </c>
      <c r="C23" s="24" t="str">
        <f aca="false">IF(OR('Current trees'!A23="",N('Current trees'!F23)&lt;=0),"",'Current trees'!D23)</f>
        <v>Ulmaceae</v>
      </c>
      <c r="D23" s="25" t="n">
        <f aca="false">IF(OR('Current trees'!A23="",N('Current trees'!F23)&lt;=0),"",'Current trees'!F23)</f>
        <v>90</v>
      </c>
    </row>
    <row r="24" customFormat="false" ht="15" hidden="false" customHeight="true" outlineLevel="0" collapsed="false">
      <c r="A24" s="24" t="str">
        <f aca="false">IF(OR('Current trees'!A24="",N('Current trees'!F24)&lt;=0),"",'Current trees'!A24)</f>
        <v>Picea abies</v>
      </c>
      <c r="B24" s="24" t="str">
        <f aca="false">IF(OR('Current trees'!A24="",N('Current trees'!F24)&lt;=0),"",'Current trees'!C24)</f>
        <v>Picea</v>
      </c>
      <c r="C24" s="24" t="str">
        <f aca="false">IF(OR('Current trees'!A24="",N('Current trees'!F24)&lt;=0),"",'Current trees'!D24)</f>
        <v>Pinaceae</v>
      </c>
      <c r="D24" s="25" t="n">
        <f aca="false">IF(OR('Current trees'!A24="",N('Current trees'!F24)&lt;=0),"",'Current trees'!F24)</f>
        <v>80</v>
      </c>
    </row>
    <row r="25" customFormat="false" ht="15" hidden="false" customHeight="true" outlineLevel="0" collapsed="false">
      <c r="A25" s="24" t="str">
        <f aca="false">IF(OR('Current trees'!A25="",N('Current trees'!F25)&lt;=0),"",'Current trees'!A25)</f>
        <v>Gleditsia triacanthos</v>
      </c>
      <c r="B25" s="24" t="str">
        <f aca="false">IF(OR('Current trees'!A25="",N('Current trees'!F25)&lt;=0),"",'Current trees'!C25)</f>
        <v>Gleditsia</v>
      </c>
      <c r="C25" s="24" t="str">
        <f aca="false">IF(OR('Current trees'!A25="",N('Current trees'!F25)&lt;=0),"",'Current trees'!D25)</f>
        <v>Fabaceae</v>
      </c>
      <c r="D25" s="25" t="n">
        <f aca="false">IF(OR('Current trees'!A25="",N('Current trees'!F25)&lt;=0),"",'Current trees'!F25)</f>
        <v>110</v>
      </c>
    </row>
    <row r="26" customFormat="false" ht="15" hidden="false" customHeight="true" outlineLevel="0" collapsed="false">
      <c r="A26" s="24" t="str">
        <f aca="false">IF(OR('Current trees'!A26="",N('Current trees'!F26)&lt;=0),"",'Current trees'!A26)</f>
        <v>Liriodendron tulipifera</v>
      </c>
      <c r="B26" s="24" t="str">
        <f aca="false">IF(OR('Current trees'!A26="",N('Current trees'!F26)&lt;=0),"",'Current trees'!C26)</f>
        <v>Liriodendron</v>
      </c>
      <c r="C26" s="24" t="str">
        <f aca="false">IF(OR('Current trees'!A26="",N('Current trees'!F26)&lt;=0),"",'Current trees'!D26)</f>
        <v>Magnoliaceae</v>
      </c>
      <c r="D26" s="25" t="n">
        <f aca="false">IF(OR('Current trees'!A26="",N('Current trees'!F26)&lt;=0),"",'Current trees'!F26)</f>
        <v>45</v>
      </c>
    </row>
    <row r="27" customFormat="false" ht="15" hidden="false" customHeight="true" outlineLevel="0" collapsed="false">
      <c r="A27" s="24" t="str">
        <f aca="false">IF(OR('Current trees'!A27="",N('Current trees'!F27)&lt;=0),"",'Current trees'!A27)</f>
        <v>Ginkgo biloba</v>
      </c>
      <c r="B27" s="24" t="str">
        <f aca="false">IF(OR('Current trees'!A27="",N('Current trees'!F27)&lt;=0),"",'Current trees'!C27)</f>
        <v>Ginkgo</v>
      </c>
      <c r="C27" s="24" t="str">
        <f aca="false">IF(OR('Current trees'!A27="",N('Current trees'!F27)&lt;=0),"",'Current trees'!D27)</f>
        <v>Ginkgoaceae</v>
      </c>
      <c r="D27" s="25" t="n">
        <f aca="false">IF(OR('Current trees'!A27="",N('Current trees'!F27)&lt;=0),"",'Current trees'!F27)</f>
        <v>40</v>
      </c>
    </row>
    <row r="28" customFormat="false" ht="15" hidden="false" customHeight="true" outlineLevel="0" collapsed="false">
      <c r="A28" s="24" t="str">
        <f aca="false">IF(OR('Current trees'!A28="",N('Current trees'!F28)&lt;=0),"",'Current trees'!A28)</f>
        <v>Magnolia kobus</v>
      </c>
      <c r="B28" s="24" t="str">
        <f aca="false">IF(OR('Current trees'!A28="",N('Current trees'!F28)&lt;=0),"",'Current trees'!C28)</f>
        <v>Magnolia</v>
      </c>
      <c r="C28" s="24" t="str">
        <f aca="false">IF(OR('Current trees'!A28="",N('Current trees'!F28)&lt;=0),"",'Current trees'!D28)</f>
        <v>Magnoliaceae</v>
      </c>
      <c r="D28" s="25" t="n">
        <f aca="false">IF(OR('Current trees'!A28="",N('Current trees'!F28)&lt;=0),"",'Current trees'!F28)</f>
        <v>25</v>
      </c>
    </row>
    <row r="29" customFormat="false" ht="15" hidden="false" customHeight="true" outlineLevel="0" collapsed="false">
      <c r="A29" s="24" t="str">
        <f aca="false">IF(OR('Current trees'!A29="",N('Current trees'!F29)&lt;=0),"",'Current trees'!A29)</f>
        <v>Catalpa bignonioides</v>
      </c>
      <c r="B29" s="24" t="str">
        <f aca="false">IF(OR('Current trees'!A29="",N('Current trees'!F29)&lt;=0),"",'Current trees'!C29)</f>
        <v>Catalpa</v>
      </c>
      <c r="C29" s="24" t="str">
        <f aca="false">IF(OR('Current trees'!A29="",N('Current trees'!F29)&lt;=0),"",'Current trees'!D29)</f>
        <v>Bignoniaceae</v>
      </c>
      <c r="D29" s="25" t="n">
        <f aca="false">IF(OR('Current trees'!A29="",N('Current trees'!F29)&lt;=0),"",'Current trees'!F29)</f>
        <v>75</v>
      </c>
    </row>
    <row r="30" customFormat="false" ht="15" hidden="false" customHeight="true" outlineLevel="0" collapsed="false">
      <c r="A30" s="24" t="str">
        <f aca="false">IF(OR('Current trees'!A30="",N('Current trees'!F30)&lt;=0),"",'Current trees'!A30)</f>
        <v>Populus nigra</v>
      </c>
      <c r="B30" s="24" t="str">
        <f aca="false">IF(OR('Current trees'!A30="",N('Current trees'!F30)&lt;=0),"",'Current trees'!C30)</f>
        <v>Populus</v>
      </c>
      <c r="C30" s="24" t="str">
        <f aca="false">IF(OR('Current trees'!A30="",N('Current trees'!F30)&lt;=0),"",'Current trees'!D30)</f>
        <v>Salicaceae</v>
      </c>
      <c r="D30" s="25" t="n">
        <f aca="false">IF(OR('Current trees'!A30="",N('Current trees'!F30)&lt;=0),"",'Current trees'!F30)</f>
        <v>70</v>
      </c>
    </row>
    <row r="31" customFormat="false" ht="15" hidden="false" customHeight="true" outlineLevel="0" collapsed="false">
      <c r="A31" s="24" t="str">
        <f aca="false">IF(OR('Current trees'!A31="",N('Current trees'!F31)&lt;=0),"",'Current trees'!A31)</f>
        <v>Salix alba</v>
      </c>
      <c r="B31" s="24" t="str">
        <f aca="false">IF(OR('Current trees'!A31="",N('Current trees'!F31)&lt;=0),"",'Current trees'!C31)</f>
        <v>Salix</v>
      </c>
      <c r="C31" s="24" t="str">
        <f aca="false">IF(OR('Current trees'!A31="",N('Current trees'!F31)&lt;=0),"",'Current trees'!D31)</f>
        <v>Salicaceae</v>
      </c>
      <c r="D31" s="25" t="n">
        <f aca="false">IF(OR('Current trees'!A31="",N('Current trees'!F31)&lt;=0),"",'Current trees'!F31)</f>
        <v>45</v>
      </c>
    </row>
    <row r="32" customFormat="false" ht="15" hidden="false" customHeight="true" outlineLevel="0" collapsed="false">
      <c r="A32" s="24" t="str">
        <f aca="false">IF(OR('Current trees'!A32="",N('Current trees'!F32)&lt;=0),"",'Current trees'!A32)</f>
        <v>Juglans regia</v>
      </c>
      <c r="B32" s="24" t="str">
        <f aca="false">IF(OR('Current trees'!A32="",N('Current trees'!F32)&lt;=0),"",'Current trees'!C32)</f>
        <v>Juglans</v>
      </c>
      <c r="C32" s="24" t="str">
        <f aca="false">IF(OR('Current trees'!A32="",N('Current trees'!F32)&lt;=0),"",'Current trees'!D32)</f>
        <v>Juglandaceae</v>
      </c>
      <c r="D32" s="25" t="n">
        <f aca="false">IF(OR('Current trees'!A32="",N('Current trees'!F32)&lt;=0),"",'Current trees'!F32)</f>
        <v>30</v>
      </c>
    </row>
    <row r="33" customFormat="false" ht="15" hidden="false" customHeight="true" outlineLevel="0" collapsed="false">
      <c r="A33" s="24" t="str">
        <f aca="false">IF(OR('Current trees'!A33="",N('Current trees'!F33)&lt;=0),"",'Current trees'!A33)</f>
        <v>Morus alba</v>
      </c>
      <c r="B33" s="24" t="str">
        <f aca="false">IF(OR('Current trees'!A33="",N('Current trees'!F33)&lt;=0),"",'Current trees'!C33)</f>
        <v>Morus</v>
      </c>
      <c r="C33" s="24" t="str">
        <f aca="false">IF(OR('Current trees'!A33="",N('Current trees'!F33)&lt;=0),"",'Current trees'!D33)</f>
        <v>Moraceae</v>
      </c>
      <c r="D33" s="25" t="n">
        <f aca="false">IF(OR('Current trees'!A33="",N('Current trees'!F33)&lt;=0),"",'Current trees'!F33)</f>
        <v>35</v>
      </c>
    </row>
    <row r="34" customFormat="false" ht="15" hidden="false" customHeight="true" outlineLevel="0" collapsed="false">
      <c r="A34" s="24" t="str">
        <f aca="false">IF(OR('Current trees'!A34="",N('Current trees'!F34)&lt;=0),"",'Current trees'!A34)</f>
        <v>Quercus rubra</v>
      </c>
      <c r="B34" s="24" t="str">
        <f aca="false">IF(OR('Current trees'!A34="",N('Current trees'!F34)&lt;=0),"",'Current trees'!C34)</f>
        <v>Quercus</v>
      </c>
      <c r="C34" s="24" t="str">
        <f aca="false">IF(OR('Current trees'!A34="",N('Current trees'!F34)&lt;=0),"",'Current trees'!D34)</f>
        <v>Fagaceae</v>
      </c>
      <c r="D34" s="25" t="n">
        <f aca="false">IF(OR('Current trees'!A34="",N('Current trees'!F34)&lt;=0),"",'Current trees'!F34)</f>
        <v>60</v>
      </c>
    </row>
    <row r="35" customFormat="false" ht="15" hidden="false" customHeight="true" outlineLevel="0" collapsed="false">
      <c r="A35" s="24" t="str">
        <f aca="false">IF(OR('Current trees'!A35="",N('Current trees'!F35)&lt;=0),"",'Current trees'!A35)</f>
        <v>Thuja occidentalis</v>
      </c>
      <c r="B35" s="24" t="str">
        <f aca="false">IF(OR('Current trees'!A35="",N('Current trees'!F35)&lt;=0),"",'Current trees'!C35)</f>
        <v>Thuja</v>
      </c>
      <c r="C35" s="24" t="str">
        <f aca="false">IF(OR('Current trees'!A35="",N('Current trees'!F35)&lt;=0),"",'Current trees'!D35)</f>
        <v>Cupressaceae</v>
      </c>
      <c r="D35" s="25" t="n">
        <f aca="false">IF(OR('Current trees'!A35="",N('Current trees'!F35)&lt;=0),"",'Current trees'!F35)</f>
        <v>18</v>
      </c>
    </row>
    <row r="36" customFormat="false" ht="15" hidden="false" customHeight="true" outlineLevel="0" collapsed="false">
      <c r="A36" s="24" t="str">
        <f aca="false">IF(OR('Current trees'!A36="",N('Current trees'!F36)&lt;=0),"",'Current trees'!A36)</f>
        <v/>
      </c>
      <c r="B36" s="24" t="str">
        <f aca="false">IF(OR('Current trees'!A36="",N('Current trees'!F36)&lt;=0),"",'Current trees'!C36)</f>
        <v/>
      </c>
      <c r="C36" s="24" t="str">
        <f aca="false">IF(OR('Current trees'!A36="",N('Current trees'!F36)&lt;=0),"",'Current trees'!D36)</f>
        <v/>
      </c>
      <c r="D36" s="24" t="str">
        <f aca="false">IF(OR('Current trees'!A36="",N('Current trees'!F36)&lt;=0),"",'Current trees'!F36)</f>
        <v/>
      </c>
    </row>
    <row r="37" customFormat="false" ht="15" hidden="false" customHeight="true" outlineLevel="0" collapsed="false">
      <c r="A37" s="24" t="str">
        <f aca="false">IF(OR('Current trees'!A37="",N('Current trees'!F37)&lt;=0),"",'Current trees'!A37)</f>
        <v/>
      </c>
      <c r="B37" s="24" t="str">
        <f aca="false">IF(OR('Current trees'!A37="",N('Current trees'!F37)&lt;=0),"",'Current trees'!C37)</f>
        <v/>
      </c>
      <c r="C37" s="24" t="str">
        <f aca="false">IF(OR('Current trees'!A37="",N('Current trees'!F37)&lt;=0),"",'Current trees'!D37)</f>
        <v/>
      </c>
      <c r="D37" s="24" t="str">
        <f aca="false">IF(OR('Current trees'!A37="",N('Current trees'!F37)&lt;=0),"",'Current trees'!F37)</f>
        <v/>
      </c>
    </row>
    <row r="38" customFormat="false" ht="15" hidden="false" customHeight="true" outlineLevel="0" collapsed="false">
      <c r="A38" s="24" t="str">
        <f aca="false">IF(OR('Current trees'!A38="",N('Current trees'!F38)&lt;=0),"",'Current trees'!A38)</f>
        <v/>
      </c>
      <c r="B38" s="24" t="str">
        <f aca="false">IF(OR('Current trees'!A38="",N('Current trees'!F38)&lt;=0),"",'Current trees'!C38)</f>
        <v/>
      </c>
      <c r="C38" s="24" t="str">
        <f aca="false">IF(OR('Current trees'!A38="",N('Current trees'!F38)&lt;=0),"",'Current trees'!D38)</f>
        <v/>
      </c>
      <c r="D38" s="24" t="str">
        <f aca="false">IF(OR('Current trees'!A38="",N('Current trees'!F38)&lt;=0),"",'Current trees'!F38)</f>
        <v/>
      </c>
    </row>
    <row r="39" customFormat="false" ht="15" hidden="false" customHeight="true" outlineLevel="0" collapsed="false">
      <c r="A39" s="24" t="str">
        <f aca="false">IF(OR('Current trees'!A39="",N('Current trees'!F39)&lt;=0),"",'Current trees'!A39)</f>
        <v/>
      </c>
      <c r="B39" s="24" t="str">
        <f aca="false">IF(OR('Current trees'!A39="",N('Current trees'!F39)&lt;=0),"",'Current trees'!C39)</f>
        <v/>
      </c>
      <c r="C39" s="24" t="str">
        <f aca="false">IF(OR('Current trees'!A39="",N('Current trees'!F39)&lt;=0),"",'Current trees'!D39)</f>
        <v/>
      </c>
      <c r="D39" s="24" t="str">
        <f aca="false">IF(OR('Current trees'!A39="",N('Current trees'!F39)&lt;=0),"",'Current trees'!F39)</f>
        <v/>
      </c>
    </row>
    <row r="40" customFormat="false" ht="15" hidden="false" customHeight="true" outlineLevel="0" collapsed="false">
      <c r="A40" s="24" t="str">
        <f aca="false">IF(OR('Current trees'!A40="",N('Current trees'!F40)&lt;=0),"",'Current trees'!A40)</f>
        <v/>
      </c>
      <c r="B40" s="24" t="str">
        <f aca="false">IF(OR('Current trees'!A40="",N('Current trees'!F40)&lt;=0),"",'Current trees'!C40)</f>
        <v/>
      </c>
      <c r="C40" s="24" t="str">
        <f aca="false">IF(OR('Current trees'!A40="",N('Current trees'!F40)&lt;=0),"",'Current trees'!D40)</f>
        <v/>
      </c>
      <c r="D40" s="24" t="str">
        <f aca="false">IF(OR('Current trees'!A40="",N('Current trees'!F40)&lt;=0),"",'Current trees'!F40)</f>
        <v/>
      </c>
    </row>
    <row r="41" customFormat="false" ht="15" hidden="false" customHeight="true" outlineLevel="0" collapsed="false">
      <c r="A41" s="24" t="str">
        <f aca="false">IF(OR('Current trees'!A41="",N('Current trees'!F41)&lt;=0),"",'Current trees'!A41)</f>
        <v/>
      </c>
      <c r="B41" s="24" t="str">
        <f aca="false">IF(OR('Current trees'!A41="",N('Current trees'!F41)&lt;=0),"",'Current trees'!C41)</f>
        <v/>
      </c>
      <c r="C41" s="24" t="str">
        <f aca="false">IF(OR('Current trees'!A41="",N('Current trees'!F41)&lt;=0),"",'Current trees'!D41)</f>
        <v/>
      </c>
      <c r="D41" s="24" t="str">
        <f aca="false">IF(OR('Current trees'!A41="",N('Current trees'!F41)&lt;=0),"",'Current trees'!F41)</f>
        <v/>
      </c>
    </row>
    <row r="42" customFormat="false" ht="15" hidden="false" customHeight="true" outlineLevel="0" collapsed="false">
      <c r="A42" s="24" t="str">
        <f aca="false">IF(OR('Current trees'!A42="",N('Current trees'!F42)&lt;=0),"",'Current trees'!A42)</f>
        <v/>
      </c>
      <c r="B42" s="24" t="str">
        <f aca="false">IF(OR('Current trees'!A42="",N('Current trees'!F42)&lt;=0),"",'Current trees'!C42)</f>
        <v/>
      </c>
      <c r="C42" s="24" t="str">
        <f aca="false">IF(OR('Current trees'!A42="",N('Current trees'!F42)&lt;=0),"",'Current trees'!D42)</f>
        <v/>
      </c>
      <c r="D42" s="24" t="str">
        <f aca="false">IF(OR('Current trees'!A42="",N('Current trees'!F42)&lt;=0),"",'Current trees'!F42)</f>
        <v/>
      </c>
    </row>
    <row r="43" customFormat="false" ht="15" hidden="false" customHeight="true" outlineLevel="0" collapsed="false">
      <c r="A43" s="24" t="str">
        <f aca="false">IF(OR('Current trees'!A43="",N('Current trees'!F43)&lt;=0),"",'Current trees'!A43)</f>
        <v/>
      </c>
      <c r="B43" s="24" t="str">
        <f aca="false">IF(OR('Current trees'!A43="",N('Current trees'!F43)&lt;=0),"",'Current trees'!C43)</f>
        <v/>
      </c>
      <c r="C43" s="24" t="str">
        <f aca="false">IF(OR('Current trees'!A43="",N('Current trees'!F43)&lt;=0),"",'Current trees'!D43)</f>
        <v/>
      </c>
      <c r="D43" s="24" t="str">
        <f aca="false">IF(OR('Current trees'!A43="",N('Current trees'!F43)&lt;=0),"",'Current trees'!F43)</f>
        <v/>
      </c>
    </row>
    <row r="44" customFormat="false" ht="15" hidden="false" customHeight="true" outlineLevel="0" collapsed="false">
      <c r="A44" s="24" t="str">
        <f aca="false">IF(OR('Current trees'!A44="",N('Current trees'!F44)&lt;=0),"",'Current trees'!A44)</f>
        <v/>
      </c>
      <c r="B44" s="24" t="str">
        <f aca="false">IF(OR('Current trees'!A44="",N('Current trees'!F44)&lt;=0),"",'Current trees'!C44)</f>
        <v/>
      </c>
      <c r="C44" s="24" t="str">
        <f aca="false">IF(OR('Current trees'!A44="",N('Current trees'!F44)&lt;=0),"",'Current trees'!D44)</f>
        <v/>
      </c>
      <c r="D44" s="24" t="str">
        <f aca="false">IF(OR('Current trees'!A44="",N('Current trees'!F44)&lt;=0),"",'Current trees'!F44)</f>
        <v/>
      </c>
    </row>
    <row r="45" customFormat="false" ht="15" hidden="false" customHeight="true" outlineLevel="0" collapsed="false">
      <c r="A45" s="24" t="str">
        <f aca="false">IF(OR('Current trees'!A45="",N('Current trees'!F45)&lt;=0),"",'Current trees'!A45)</f>
        <v/>
      </c>
      <c r="B45" s="24" t="str">
        <f aca="false">IF(OR('Current trees'!A45="",N('Current trees'!F45)&lt;=0),"",'Current trees'!C45)</f>
        <v/>
      </c>
      <c r="C45" s="24" t="str">
        <f aca="false">IF(OR('Current trees'!A45="",N('Current trees'!F45)&lt;=0),"",'Current trees'!D45)</f>
        <v/>
      </c>
      <c r="D45" s="24" t="str">
        <f aca="false">IF(OR('Current trees'!A45="",N('Current trees'!F45)&lt;=0),"",'Current trees'!F45)</f>
        <v/>
      </c>
    </row>
    <row r="46" customFormat="false" ht="15" hidden="false" customHeight="true" outlineLevel="0" collapsed="false">
      <c r="A46" s="24" t="str">
        <f aca="false">IF(OR('Current trees'!A46="",N('Current trees'!F46)&lt;=0),"",'Current trees'!A46)</f>
        <v/>
      </c>
      <c r="B46" s="24" t="str">
        <f aca="false">IF(OR('Current trees'!A46="",N('Current trees'!F46)&lt;=0),"",'Current trees'!C46)</f>
        <v/>
      </c>
      <c r="C46" s="24" t="str">
        <f aca="false">IF(OR('Current trees'!A46="",N('Current trees'!F46)&lt;=0),"",'Current trees'!D46)</f>
        <v/>
      </c>
      <c r="D46" s="24" t="str">
        <f aca="false">IF(OR('Current trees'!A46="",N('Current trees'!F46)&lt;=0),"",'Current trees'!F46)</f>
        <v/>
      </c>
    </row>
    <row r="47" customFormat="false" ht="15" hidden="false" customHeight="true" outlineLevel="0" collapsed="false">
      <c r="A47" s="24" t="str">
        <f aca="false">IF(OR('Current trees'!A47="",N('Current trees'!F47)&lt;=0),"",'Current trees'!A47)</f>
        <v/>
      </c>
      <c r="B47" s="24" t="str">
        <f aca="false">IF(OR('Current trees'!A47="",N('Current trees'!F47)&lt;=0),"",'Current trees'!C47)</f>
        <v/>
      </c>
      <c r="C47" s="24" t="str">
        <f aca="false">IF(OR('Current trees'!A47="",N('Current trees'!F47)&lt;=0),"",'Current trees'!D47)</f>
        <v/>
      </c>
      <c r="D47" s="24" t="str">
        <f aca="false">IF(OR('Current trees'!A47="",N('Current trees'!F47)&lt;=0),"",'Current trees'!F47)</f>
        <v/>
      </c>
    </row>
    <row r="48" customFormat="false" ht="15" hidden="false" customHeight="true" outlineLevel="0" collapsed="false">
      <c r="A48" s="24" t="str">
        <f aca="false">IF(OR('Current trees'!A48="",N('Current trees'!F48)&lt;=0),"",'Current trees'!A48)</f>
        <v/>
      </c>
      <c r="B48" s="24" t="str">
        <f aca="false">IF(OR('Current trees'!A48="",N('Current trees'!F48)&lt;=0),"",'Current trees'!C48)</f>
        <v/>
      </c>
      <c r="C48" s="24" t="str">
        <f aca="false">IF(OR('Current trees'!A48="",N('Current trees'!F48)&lt;=0),"",'Current trees'!D48)</f>
        <v/>
      </c>
      <c r="D48" s="24" t="str">
        <f aca="false">IF(OR('Current trees'!A48="",N('Current trees'!F48)&lt;=0),"",'Current trees'!F48)</f>
        <v/>
      </c>
    </row>
    <row r="49" customFormat="false" ht="15" hidden="false" customHeight="true" outlineLevel="0" collapsed="false">
      <c r="A49" s="24" t="str">
        <f aca="false">IF(OR('Current trees'!A49="",N('Current trees'!F49)&lt;=0),"",'Current trees'!A49)</f>
        <v/>
      </c>
      <c r="B49" s="24" t="str">
        <f aca="false">IF(OR('Current trees'!A49="",N('Current trees'!F49)&lt;=0),"",'Current trees'!C49)</f>
        <v/>
      </c>
      <c r="C49" s="24" t="str">
        <f aca="false">IF(OR('Current trees'!A49="",N('Current trees'!F49)&lt;=0),"",'Current trees'!D49)</f>
        <v/>
      </c>
      <c r="D49" s="24" t="str">
        <f aca="false">IF(OR('Current trees'!A49="",N('Current trees'!F49)&lt;=0),"",'Current trees'!F49)</f>
        <v/>
      </c>
    </row>
    <row r="50" customFormat="false" ht="15" hidden="false" customHeight="true" outlineLevel="0" collapsed="false">
      <c r="A50" s="24" t="str">
        <f aca="false">IF(OR('Current trees'!A50="",N('Current trees'!F50)&lt;=0),"",'Current trees'!A50)</f>
        <v/>
      </c>
      <c r="B50" s="24" t="str">
        <f aca="false">IF(OR('Current trees'!A50="",N('Current trees'!F50)&lt;=0),"",'Current trees'!C50)</f>
        <v/>
      </c>
      <c r="C50" s="24" t="str">
        <f aca="false">IF(OR('Current trees'!A50="",N('Current trees'!F50)&lt;=0),"",'Current trees'!D50)</f>
        <v/>
      </c>
      <c r="D50" s="24" t="str">
        <f aca="false">IF(OR('Current trees'!A50="",N('Current trees'!F50)&lt;=0),"",'Current trees'!F50)</f>
        <v/>
      </c>
    </row>
    <row r="51" customFormat="false" ht="15" hidden="false" customHeight="true" outlineLevel="0" collapsed="false">
      <c r="A51" s="24" t="str">
        <f aca="false">IF(OR('Current trees'!A51="",N('Current trees'!F51)&lt;=0),"",'Current trees'!A51)</f>
        <v/>
      </c>
      <c r="B51" s="24" t="str">
        <f aca="false">IF(OR('Current trees'!A51="",N('Current trees'!F51)&lt;=0),"",'Current trees'!C51)</f>
        <v/>
      </c>
      <c r="C51" s="24" t="str">
        <f aca="false">IF(OR('Current trees'!A51="",N('Current trees'!F51)&lt;=0),"",'Current trees'!D51)</f>
        <v/>
      </c>
      <c r="D51" s="24" t="str">
        <f aca="false">IF(OR('Current trees'!A51="",N('Current trees'!F51)&lt;=0),"",'Current trees'!F51)</f>
        <v/>
      </c>
    </row>
    <row r="52" customFormat="false" ht="15" hidden="false" customHeight="true" outlineLevel="0" collapsed="false">
      <c r="A52" s="24" t="str">
        <f aca="false">IF(OR('Current trees'!A52="",N('Current trees'!F52)&lt;=0),"",'Current trees'!A52)</f>
        <v/>
      </c>
      <c r="B52" s="24" t="str">
        <f aca="false">IF(OR('Current trees'!A52="",N('Current trees'!F52)&lt;=0),"",'Current trees'!C52)</f>
        <v/>
      </c>
      <c r="C52" s="24" t="str">
        <f aca="false">IF(OR('Current trees'!A52="",N('Current trees'!F52)&lt;=0),"",'Current trees'!D52)</f>
        <v/>
      </c>
      <c r="D52" s="24" t="str">
        <f aca="false">IF(OR('Current trees'!A52="",N('Current trees'!F52)&lt;=0),"",'Current trees'!F52)</f>
        <v/>
      </c>
    </row>
    <row r="53" customFormat="false" ht="15" hidden="false" customHeight="true" outlineLevel="0" collapsed="false">
      <c r="A53" s="24" t="str">
        <f aca="false">IF(OR('Current trees'!A53="",N('Current trees'!F53)&lt;=0),"",'Current trees'!A53)</f>
        <v/>
      </c>
      <c r="B53" s="24" t="str">
        <f aca="false">IF(OR('Current trees'!A53="",N('Current trees'!F53)&lt;=0),"",'Current trees'!C53)</f>
        <v/>
      </c>
      <c r="C53" s="24" t="str">
        <f aca="false">IF(OR('Current trees'!A53="",N('Current trees'!F53)&lt;=0),"",'Current trees'!D53)</f>
        <v/>
      </c>
      <c r="D53" s="24" t="str">
        <f aca="false">IF(OR('Current trees'!A53="",N('Current trees'!F53)&lt;=0),"",'Current trees'!F53)</f>
        <v/>
      </c>
    </row>
    <row r="54" customFormat="false" ht="15" hidden="false" customHeight="true" outlineLevel="0" collapsed="false">
      <c r="A54" s="24" t="str">
        <f aca="false">IF(OR('Current trees'!A54="",N('Current trees'!F54)&lt;=0),"",'Current trees'!A54)</f>
        <v/>
      </c>
      <c r="B54" s="24" t="str">
        <f aca="false">IF(OR('Current trees'!A54="",N('Current trees'!F54)&lt;=0),"",'Current trees'!C54)</f>
        <v/>
      </c>
      <c r="C54" s="24" t="str">
        <f aca="false">IF(OR('Current trees'!A54="",N('Current trees'!F54)&lt;=0),"",'Current trees'!D54)</f>
        <v/>
      </c>
      <c r="D54" s="24" t="str">
        <f aca="false">IF(OR('Current trees'!A54="",N('Current trees'!F54)&lt;=0),"",'Current trees'!F54)</f>
        <v/>
      </c>
    </row>
    <row r="55" customFormat="false" ht="15" hidden="false" customHeight="true" outlineLevel="0" collapsed="false">
      <c r="A55" s="24" t="str">
        <f aca="false">IF(OR('Current trees'!A55="",N('Current trees'!F55)&lt;=0),"",'Current trees'!A55)</f>
        <v/>
      </c>
      <c r="B55" s="24" t="str">
        <f aca="false">IF(OR('Current trees'!A55="",N('Current trees'!F55)&lt;=0),"",'Current trees'!C55)</f>
        <v/>
      </c>
      <c r="C55" s="24" t="str">
        <f aca="false">IF(OR('Current trees'!A55="",N('Current trees'!F55)&lt;=0),"",'Current trees'!D55)</f>
        <v/>
      </c>
      <c r="D55" s="24" t="str">
        <f aca="false">IF(OR('Current trees'!A55="",N('Current trees'!F55)&lt;=0),"",'Current trees'!F55)</f>
        <v/>
      </c>
    </row>
    <row r="56" customFormat="false" ht="15" hidden="false" customHeight="true" outlineLevel="0" collapsed="false">
      <c r="A56" s="24" t="str">
        <f aca="false">IF(OR('Current trees'!A56="",N('Current trees'!F56)&lt;=0),"",'Current trees'!A56)</f>
        <v/>
      </c>
      <c r="B56" s="24" t="str">
        <f aca="false">IF(OR('Current trees'!A56="",N('Current trees'!F56)&lt;=0),"",'Current trees'!C56)</f>
        <v/>
      </c>
      <c r="C56" s="24" t="str">
        <f aca="false">IF(OR('Current trees'!A56="",N('Current trees'!F56)&lt;=0),"",'Current trees'!D56)</f>
        <v/>
      </c>
      <c r="D56" s="24" t="str">
        <f aca="false">IF(OR('Current trees'!A56="",N('Current trees'!F56)&lt;=0),"",'Current trees'!F56)</f>
        <v/>
      </c>
    </row>
    <row r="57" customFormat="false" ht="15" hidden="false" customHeight="true" outlineLevel="0" collapsed="false">
      <c r="A57" s="24" t="str">
        <f aca="false">IF(OR('Current trees'!A57="",N('Current trees'!F57)&lt;=0),"",'Current trees'!A57)</f>
        <v/>
      </c>
      <c r="B57" s="24" t="str">
        <f aca="false">IF(OR('Current trees'!A57="",N('Current trees'!F57)&lt;=0),"",'Current trees'!C57)</f>
        <v/>
      </c>
      <c r="C57" s="24" t="str">
        <f aca="false">IF(OR('Current trees'!A57="",N('Current trees'!F57)&lt;=0),"",'Current trees'!D57)</f>
        <v/>
      </c>
      <c r="D57" s="24" t="str">
        <f aca="false">IF(OR('Current trees'!A57="",N('Current trees'!F57)&lt;=0),"",'Current trees'!F57)</f>
        <v/>
      </c>
    </row>
    <row r="58" customFormat="false" ht="15" hidden="false" customHeight="true" outlineLevel="0" collapsed="false">
      <c r="A58" s="24" t="str">
        <f aca="false">IF(OR('Current trees'!A58="",N('Current trees'!F58)&lt;=0),"",'Current trees'!A58)</f>
        <v/>
      </c>
      <c r="B58" s="24" t="str">
        <f aca="false">IF(OR('Current trees'!A58="",N('Current trees'!F58)&lt;=0),"",'Current trees'!C58)</f>
        <v/>
      </c>
      <c r="C58" s="24" t="str">
        <f aca="false">IF(OR('Current trees'!A58="",N('Current trees'!F58)&lt;=0),"",'Current trees'!D58)</f>
        <v/>
      </c>
      <c r="D58" s="24" t="str">
        <f aca="false">IF(OR('Current trees'!A58="",N('Current trees'!F58)&lt;=0),"",'Current trees'!F58)</f>
        <v/>
      </c>
    </row>
    <row r="59" customFormat="false" ht="15" hidden="false" customHeight="true" outlineLevel="0" collapsed="false">
      <c r="A59" s="24" t="str">
        <f aca="false">IF(OR('Current trees'!A59="",N('Current trees'!F59)&lt;=0),"",'Current trees'!A59)</f>
        <v/>
      </c>
      <c r="B59" s="24" t="str">
        <f aca="false">IF(OR('Current trees'!A59="",N('Current trees'!F59)&lt;=0),"",'Current trees'!C59)</f>
        <v/>
      </c>
      <c r="C59" s="24" t="str">
        <f aca="false">IF(OR('Current trees'!A59="",N('Current trees'!F59)&lt;=0),"",'Current trees'!D59)</f>
        <v/>
      </c>
      <c r="D59" s="24" t="str">
        <f aca="false">IF(OR('Current trees'!A59="",N('Current trees'!F59)&lt;=0),"",'Current trees'!F59)</f>
        <v/>
      </c>
    </row>
    <row r="60" customFormat="false" ht="15" hidden="false" customHeight="true" outlineLevel="0" collapsed="false">
      <c r="A60" s="24" t="str">
        <f aca="false">IF(OR('Current trees'!A60="",N('Current trees'!F60)&lt;=0),"",'Current trees'!A60)</f>
        <v/>
      </c>
      <c r="B60" s="24" t="str">
        <f aca="false">IF(OR('Current trees'!A60="",N('Current trees'!F60)&lt;=0),"",'Current trees'!C60)</f>
        <v/>
      </c>
      <c r="C60" s="24" t="str">
        <f aca="false">IF(OR('Current trees'!A60="",N('Current trees'!F60)&lt;=0),"",'Current trees'!D60)</f>
        <v/>
      </c>
      <c r="D60" s="24" t="str">
        <f aca="false">IF(OR('Current trees'!A60="",N('Current trees'!F60)&lt;=0),"",'Current trees'!F60)</f>
        <v/>
      </c>
    </row>
    <row r="61" customFormat="false" ht="15" hidden="false" customHeight="true" outlineLevel="0" collapsed="false">
      <c r="A61" s="24" t="str">
        <f aca="false">IF(OR('Current trees'!A61="",N('Current trees'!F61)&lt;=0),"",'Current trees'!A61)</f>
        <v/>
      </c>
      <c r="B61" s="24" t="str">
        <f aca="false">IF(OR('Current trees'!A61="",N('Current trees'!F61)&lt;=0),"",'Current trees'!C61)</f>
        <v/>
      </c>
      <c r="C61" s="24" t="str">
        <f aca="false">IF(OR('Current trees'!A61="",N('Current trees'!F61)&lt;=0),"",'Current trees'!D61)</f>
        <v/>
      </c>
      <c r="D61" s="24" t="str">
        <f aca="false">IF(OR('Current trees'!A61="",N('Current trees'!F61)&lt;=0),"",'Current trees'!F61)</f>
        <v/>
      </c>
    </row>
    <row r="62" customFormat="false" ht="15" hidden="false" customHeight="true" outlineLevel="0" collapsed="false">
      <c r="A62" s="24" t="str">
        <f aca="false">IF(OR('Current trees'!A62="",N('Current trees'!F62)&lt;=0),"",'Current trees'!A62)</f>
        <v/>
      </c>
      <c r="B62" s="24" t="str">
        <f aca="false">IF(OR('Current trees'!A62="",N('Current trees'!F62)&lt;=0),"",'Current trees'!C62)</f>
        <v/>
      </c>
      <c r="C62" s="24" t="str">
        <f aca="false">IF(OR('Current trees'!A62="",N('Current trees'!F62)&lt;=0),"",'Current trees'!D62)</f>
        <v/>
      </c>
      <c r="D62" s="24" t="str">
        <f aca="false">IF(OR('Current trees'!A62="",N('Current trees'!F62)&lt;=0),"",'Current trees'!F62)</f>
        <v/>
      </c>
    </row>
    <row r="63" customFormat="false" ht="15" hidden="false" customHeight="true" outlineLevel="0" collapsed="false">
      <c r="A63" s="24" t="str">
        <f aca="false">IF(OR('Current trees'!A63="",N('Current trees'!F63)&lt;=0),"",'Current trees'!A63)</f>
        <v/>
      </c>
      <c r="B63" s="24" t="str">
        <f aca="false">IF(OR('Current trees'!A63="",N('Current trees'!F63)&lt;=0),"",'Current trees'!C63)</f>
        <v/>
      </c>
      <c r="C63" s="24" t="str">
        <f aca="false">IF(OR('Current trees'!A63="",N('Current trees'!F63)&lt;=0),"",'Current trees'!D63)</f>
        <v/>
      </c>
      <c r="D63" s="24" t="str">
        <f aca="false">IF(OR('Current trees'!A63="",N('Current trees'!F63)&lt;=0),"",'Current trees'!F63)</f>
        <v/>
      </c>
    </row>
    <row r="64" customFormat="false" ht="15" hidden="false" customHeight="true" outlineLevel="0" collapsed="false">
      <c r="A64" s="24" t="str">
        <f aca="false">IF(OR('Current trees'!A64="",N('Current trees'!F64)&lt;=0),"",'Current trees'!A64)</f>
        <v/>
      </c>
      <c r="B64" s="24" t="str">
        <f aca="false">IF(OR('Current trees'!A64="",N('Current trees'!F64)&lt;=0),"",'Current trees'!C64)</f>
        <v/>
      </c>
      <c r="C64" s="24" t="str">
        <f aca="false">IF(OR('Current trees'!A64="",N('Current trees'!F64)&lt;=0),"",'Current trees'!D64)</f>
        <v/>
      </c>
      <c r="D64" s="24" t="str">
        <f aca="false">IF(OR('Current trees'!A64="",N('Current trees'!F64)&lt;=0),"",'Current trees'!F64)</f>
        <v/>
      </c>
    </row>
    <row r="65" customFormat="false" ht="15" hidden="false" customHeight="true" outlineLevel="0" collapsed="false">
      <c r="A65" s="24" t="str">
        <f aca="false">IF(OR('Current trees'!A65="",N('Current trees'!F65)&lt;=0),"",'Current trees'!A65)</f>
        <v/>
      </c>
      <c r="B65" s="24" t="str">
        <f aca="false">IF(OR('Current trees'!A65="",N('Current trees'!F65)&lt;=0),"",'Current trees'!C65)</f>
        <v/>
      </c>
      <c r="C65" s="24" t="str">
        <f aca="false">IF(OR('Current trees'!A65="",N('Current trees'!F65)&lt;=0),"",'Current trees'!D65)</f>
        <v/>
      </c>
      <c r="D65" s="24" t="str">
        <f aca="false">IF(OR('Current trees'!A65="",N('Current trees'!F65)&lt;=0),"",'Current trees'!F65)</f>
        <v/>
      </c>
    </row>
    <row r="66" customFormat="false" ht="15" hidden="false" customHeight="true" outlineLevel="0" collapsed="false">
      <c r="A66" s="24" t="str">
        <f aca="false">IF(OR('Current trees'!A66="",N('Current trees'!F66)&lt;=0),"",'Current trees'!A66)</f>
        <v/>
      </c>
      <c r="B66" s="24" t="str">
        <f aca="false">IF(OR('Current trees'!A66="",N('Current trees'!F66)&lt;=0),"",'Current trees'!C66)</f>
        <v/>
      </c>
      <c r="C66" s="24" t="str">
        <f aca="false">IF(OR('Current trees'!A66="",N('Current trees'!F66)&lt;=0),"",'Current trees'!D66)</f>
        <v/>
      </c>
      <c r="D66" s="24" t="str">
        <f aca="false">IF(OR('Current trees'!A66="",N('Current trees'!F66)&lt;=0),"",'Current trees'!F66)</f>
        <v/>
      </c>
    </row>
    <row r="67" customFormat="false" ht="15" hidden="false" customHeight="true" outlineLevel="0" collapsed="false">
      <c r="A67" s="24" t="str">
        <f aca="false">IF(OR('Current trees'!A67="",N('Current trees'!F67)&lt;=0),"",'Current trees'!A67)</f>
        <v/>
      </c>
      <c r="B67" s="24" t="str">
        <f aca="false">IF(OR('Current trees'!A67="",N('Current trees'!F67)&lt;=0),"",'Current trees'!C67)</f>
        <v/>
      </c>
      <c r="C67" s="24" t="str">
        <f aca="false">IF(OR('Current trees'!A67="",N('Current trees'!F67)&lt;=0),"",'Current trees'!D67)</f>
        <v/>
      </c>
      <c r="D67" s="24" t="str">
        <f aca="false">IF(OR('Current trees'!A67="",N('Current trees'!F67)&lt;=0),"",'Current trees'!F67)</f>
        <v/>
      </c>
    </row>
    <row r="68" customFormat="false" ht="15" hidden="false" customHeight="true" outlineLevel="0" collapsed="false">
      <c r="A68" s="24" t="str">
        <f aca="false">IF(OR('Current trees'!A68="",N('Current trees'!F68)&lt;=0),"",'Current trees'!A68)</f>
        <v/>
      </c>
      <c r="B68" s="24" t="str">
        <f aca="false">IF(OR('Current trees'!A68="",N('Current trees'!F68)&lt;=0),"",'Current trees'!C68)</f>
        <v/>
      </c>
      <c r="C68" s="24" t="str">
        <f aca="false">IF(OR('Current trees'!A68="",N('Current trees'!F68)&lt;=0),"",'Current trees'!D68)</f>
        <v/>
      </c>
      <c r="D68" s="24" t="str">
        <f aca="false">IF(OR('Current trees'!A68="",N('Current trees'!F68)&lt;=0),"",'Current trees'!F68)</f>
        <v/>
      </c>
    </row>
    <row r="69" customFormat="false" ht="15" hidden="false" customHeight="true" outlineLevel="0" collapsed="false">
      <c r="A69" s="24" t="str">
        <f aca="false">IF(OR('Current trees'!A69="",N('Current trees'!F69)&lt;=0),"",'Current trees'!A69)</f>
        <v/>
      </c>
      <c r="B69" s="24" t="str">
        <f aca="false">IF(OR('Current trees'!A69="",N('Current trees'!F69)&lt;=0),"",'Current trees'!C69)</f>
        <v/>
      </c>
      <c r="C69" s="24" t="str">
        <f aca="false">IF(OR('Current trees'!A69="",N('Current trees'!F69)&lt;=0),"",'Current trees'!D69)</f>
        <v/>
      </c>
      <c r="D69" s="24" t="str">
        <f aca="false">IF(OR('Current trees'!A69="",N('Current trees'!F69)&lt;=0),"",'Current trees'!F69)</f>
        <v/>
      </c>
    </row>
    <row r="70" customFormat="false" ht="15" hidden="false" customHeight="true" outlineLevel="0" collapsed="false">
      <c r="A70" s="24" t="str">
        <f aca="false">IF(OR('Current trees'!A70="",N('Current trees'!F70)&lt;=0),"",'Current trees'!A70)</f>
        <v/>
      </c>
      <c r="B70" s="24" t="str">
        <f aca="false">IF(OR('Current trees'!A70="",N('Current trees'!F70)&lt;=0),"",'Current trees'!C70)</f>
        <v/>
      </c>
      <c r="C70" s="24" t="str">
        <f aca="false">IF(OR('Current trees'!A70="",N('Current trees'!F70)&lt;=0),"",'Current trees'!D70)</f>
        <v/>
      </c>
      <c r="D70" s="24" t="str">
        <f aca="false">IF(OR('Current trees'!A70="",N('Current trees'!F70)&lt;=0),"",'Current trees'!F70)</f>
        <v/>
      </c>
    </row>
    <row r="71" customFormat="false" ht="15" hidden="false" customHeight="true" outlineLevel="0" collapsed="false">
      <c r="A71" s="24" t="str">
        <f aca="false">IF(OR('Current trees'!A71="",N('Current trees'!F71)&lt;=0),"",'Current trees'!A71)</f>
        <v/>
      </c>
      <c r="B71" s="24" t="str">
        <f aca="false">IF(OR('Current trees'!A71="",N('Current trees'!F71)&lt;=0),"",'Current trees'!C71)</f>
        <v/>
      </c>
      <c r="C71" s="24" t="str">
        <f aca="false">IF(OR('Current trees'!A71="",N('Current trees'!F71)&lt;=0),"",'Current trees'!D71)</f>
        <v/>
      </c>
      <c r="D71" s="24" t="str">
        <f aca="false">IF(OR('Current trees'!A71="",N('Current trees'!F71)&lt;=0),"",'Current trees'!F71)</f>
        <v/>
      </c>
    </row>
    <row r="72" customFormat="false" ht="15" hidden="false" customHeight="true" outlineLevel="0" collapsed="false">
      <c r="A72" s="24" t="str">
        <f aca="false">IF(OR('Current trees'!A72="",N('Current trees'!F72)&lt;=0),"",'Current trees'!A72)</f>
        <v/>
      </c>
      <c r="B72" s="24" t="str">
        <f aca="false">IF(OR('Current trees'!A72="",N('Current trees'!F72)&lt;=0),"",'Current trees'!C72)</f>
        <v/>
      </c>
      <c r="C72" s="24" t="str">
        <f aca="false">IF(OR('Current trees'!A72="",N('Current trees'!F72)&lt;=0),"",'Current trees'!D72)</f>
        <v/>
      </c>
      <c r="D72" s="24" t="str">
        <f aca="false">IF(OR('Current trees'!A72="",N('Current trees'!F72)&lt;=0),"",'Current trees'!F72)</f>
        <v/>
      </c>
    </row>
    <row r="73" customFormat="false" ht="15" hidden="false" customHeight="true" outlineLevel="0" collapsed="false">
      <c r="A73" s="24" t="str">
        <f aca="false">IF(OR('Current trees'!A73="",N('Current trees'!F73)&lt;=0),"",'Current trees'!A73)</f>
        <v/>
      </c>
      <c r="B73" s="24" t="str">
        <f aca="false">IF(OR('Current trees'!A73="",N('Current trees'!F73)&lt;=0),"",'Current trees'!C73)</f>
        <v/>
      </c>
      <c r="C73" s="24" t="str">
        <f aca="false">IF(OR('Current trees'!A73="",N('Current trees'!F73)&lt;=0),"",'Current trees'!D73)</f>
        <v/>
      </c>
      <c r="D73" s="24" t="str">
        <f aca="false">IF(OR('Current trees'!A73="",N('Current trees'!F73)&lt;=0),"",'Current trees'!F73)</f>
        <v/>
      </c>
    </row>
    <row r="74" customFormat="false" ht="15" hidden="false" customHeight="true" outlineLevel="0" collapsed="false">
      <c r="A74" s="24" t="str">
        <f aca="false">IF(OR('Current trees'!A74="",N('Current trees'!F74)&lt;=0),"",'Current trees'!A74)</f>
        <v/>
      </c>
      <c r="B74" s="24" t="str">
        <f aca="false">IF(OR('Current trees'!A74="",N('Current trees'!F74)&lt;=0),"",'Current trees'!C74)</f>
        <v/>
      </c>
      <c r="C74" s="24" t="str">
        <f aca="false">IF(OR('Current trees'!A74="",N('Current trees'!F74)&lt;=0),"",'Current trees'!D74)</f>
        <v/>
      </c>
      <c r="D74" s="24" t="str">
        <f aca="false">IF(OR('Current trees'!A74="",N('Current trees'!F74)&lt;=0),"",'Current trees'!F74)</f>
        <v/>
      </c>
    </row>
    <row r="75" customFormat="false" ht="15" hidden="false" customHeight="true" outlineLevel="0" collapsed="false">
      <c r="A75" s="24" t="str">
        <f aca="false">IF(OR('Current trees'!A75="",N('Current trees'!F75)&lt;=0),"",'Current trees'!A75)</f>
        <v/>
      </c>
      <c r="B75" s="24" t="str">
        <f aca="false">IF(OR('Current trees'!A75="",N('Current trees'!F75)&lt;=0),"",'Current trees'!C75)</f>
        <v/>
      </c>
      <c r="C75" s="24" t="str">
        <f aca="false">IF(OR('Current trees'!A75="",N('Current trees'!F75)&lt;=0),"",'Current trees'!D75)</f>
        <v/>
      </c>
      <c r="D75" s="24" t="str">
        <f aca="false">IF(OR('Current trees'!A75="",N('Current trees'!F75)&lt;=0),"",'Current trees'!F75)</f>
        <v/>
      </c>
    </row>
    <row r="76" customFormat="false" ht="15" hidden="false" customHeight="true" outlineLevel="0" collapsed="false">
      <c r="A76" s="24" t="str">
        <f aca="false">IF(OR('Current trees'!A76="",N('Current trees'!F76)&lt;=0),"",'Current trees'!A76)</f>
        <v/>
      </c>
      <c r="B76" s="24" t="str">
        <f aca="false">IF(OR('Current trees'!A76="",N('Current trees'!F76)&lt;=0),"",'Current trees'!C76)</f>
        <v/>
      </c>
      <c r="C76" s="24" t="str">
        <f aca="false">IF(OR('Current trees'!A76="",N('Current trees'!F76)&lt;=0),"",'Current trees'!D76)</f>
        <v/>
      </c>
      <c r="D76" s="24" t="str">
        <f aca="false">IF(OR('Current trees'!A76="",N('Current trees'!F76)&lt;=0),"",'Current trees'!F76)</f>
        <v/>
      </c>
    </row>
    <row r="77" customFormat="false" ht="15" hidden="false" customHeight="true" outlineLevel="0" collapsed="false">
      <c r="A77" s="24" t="str">
        <f aca="false">IF(OR('Current trees'!A77="",N('Current trees'!F77)&lt;=0),"",'Current trees'!A77)</f>
        <v/>
      </c>
      <c r="B77" s="24" t="str">
        <f aca="false">IF(OR('Current trees'!A77="",N('Current trees'!F77)&lt;=0),"",'Current trees'!C77)</f>
        <v/>
      </c>
      <c r="C77" s="24" t="str">
        <f aca="false">IF(OR('Current trees'!A77="",N('Current trees'!F77)&lt;=0),"",'Current trees'!D77)</f>
        <v/>
      </c>
      <c r="D77" s="24" t="str">
        <f aca="false">IF(OR('Current trees'!A77="",N('Current trees'!F77)&lt;=0),"",'Current trees'!F77)</f>
        <v/>
      </c>
    </row>
    <row r="78" customFormat="false" ht="15" hidden="false" customHeight="true" outlineLevel="0" collapsed="false">
      <c r="A78" s="24" t="str">
        <f aca="false">IF(OR('Current trees'!A78="",N('Current trees'!F78)&lt;=0),"",'Current trees'!A78)</f>
        <v/>
      </c>
      <c r="B78" s="24" t="str">
        <f aca="false">IF(OR('Current trees'!A78="",N('Current trees'!F78)&lt;=0),"",'Current trees'!C78)</f>
        <v/>
      </c>
      <c r="C78" s="24" t="str">
        <f aca="false">IF(OR('Current trees'!A78="",N('Current trees'!F78)&lt;=0),"",'Current trees'!D78)</f>
        <v/>
      </c>
      <c r="D78" s="24" t="str">
        <f aca="false">IF(OR('Current trees'!A78="",N('Current trees'!F78)&lt;=0),"",'Current trees'!F78)</f>
        <v/>
      </c>
    </row>
    <row r="79" customFormat="false" ht="15" hidden="false" customHeight="true" outlineLevel="0" collapsed="false">
      <c r="A79" s="24" t="str">
        <f aca="false">IF(OR('Current trees'!A79="",N('Current trees'!F79)&lt;=0),"",'Current trees'!A79)</f>
        <v/>
      </c>
      <c r="B79" s="24" t="str">
        <f aca="false">IF(OR('Current trees'!A79="",N('Current trees'!F79)&lt;=0),"",'Current trees'!C79)</f>
        <v/>
      </c>
      <c r="C79" s="24" t="str">
        <f aca="false">IF(OR('Current trees'!A79="",N('Current trees'!F79)&lt;=0),"",'Current trees'!D79)</f>
        <v/>
      </c>
      <c r="D79" s="24" t="str">
        <f aca="false">IF(OR('Current trees'!A79="",N('Current trees'!F79)&lt;=0),"",'Current trees'!F79)</f>
        <v/>
      </c>
    </row>
    <row r="80" customFormat="false" ht="15" hidden="false" customHeight="true" outlineLevel="0" collapsed="false">
      <c r="A80" s="24" t="str">
        <f aca="false">IF(OR('Current trees'!A80="",N('Current trees'!F80)&lt;=0),"",'Current trees'!A80)</f>
        <v/>
      </c>
      <c r="B80" s="24" t="str">
        <f aca="false">IF(OR('Current trees'!A80="",N('Current trees'!F80)&lt;=0),"",'Current trees'!C80)</f>
        <v/>
      </c>
      <c r="C80" s="24" t="str">
        <f aca="false">IF(OR('Current trees'!A80="",N('Current trees'!F80)&lt;=0),"",'Current trees'!D80)</f>
        <v/>
      </c>
      <c r="D80" s="24" t="str">
        <f aca="false">IF(OR('Current trees'!A80="",N('Current trees'!F80)&lt;=0),"",'Current trees'!F80)</f>
        <v/>
      </c>
    </row>
    <row r="81" customFormat="false" ht="15" hidden="false" customHeight="true" outlineLevel="0" collapsed="false">
      <c r="A81" s="24" t="str">
        <f aca="false">IF(OR('Current trees'!A81="",N('Current trees'!F81)&lt;=0),"",'Current trees'!A81)</f>
        <v/>
      </c>
      <c r="B81" s="24" t="str">
        <f aca="false">IF(OR('Current trees'!A81="",N('Current trees'!F81)&lt;=0),"",'Current trees'!C81)</f>
        <v/>
      </c>
      <c r="C81" s="24" t="str">
        <f aca="false">IF(OR('Current trees'!A81="",N('Current trees'!F81)&lt;=0),"",'Current trees'!D81)</f>
        <v/>
      </c>
      <c r="D81" s="24" t="str">
        <f aca="false">IF(OR('Current trees'!A81="",N('Current trees'!F81)&lt;=0),"",'Current trees'!F81)</f>
        <v/>
      </c>
    </row>
    <row r="82" customFormat="false" ht="15" hidden="false" customHeight="true" outlineLevel="0" collapsed="false">
      <c r="A82" s="24" t="str">
        <f aca="false">IF(OR('Current trees'!A82="",N('Current trees'!F82)&lt;=0),"",'Current trees'!A82)</f>
        <v/>
      </c>
      <c r="B82" s="24" t="str">
        <f aca="false">IF(OR('Current trees'!A82="",N('Current trees'!F82)&lt;=0),"",'Current trees'!C82)</f>
        <v/>
      </c>
      <c r="C82" s="24" t="str">
        <f aca="false">IF(OR('Current trees'!A82="",N('Current trees'!F82)&lt;=0),"",'Current trees'!D82)</f>
        <v/>
      </c>
      <c r="D82" s="24" t="str">
        <f aca="false">IF(OR('Current trees'!A82="",N('Current trees'!F82)&lt;=0),"",'Current trees'!F82)</f>
        <v/>
      </c>
    </row>
    <row r="83" customFormat="false" ht="15" hidden="false" customHeight="true" outlineLevel="0" collapsed="false">
      <c r="A83" s="24" t="str">
        <f aca="false">IF(OR('Current trees'!A83="",N('Current trees'!F83)&lt;=0),"",'Current trees'!A83)</f>
        <v/>
      </c>
      <c r="B83" s="24" t="str">
        <f aca="false">IF(OR('Current trees'!A83="",N('Current trees'!F83)&lt;=0),"",'Current trees'!C83)</f>
        <v/>
      </c>
      <c r="C83" s="24" t="str">
        <f aca="false">IF(OR('Current trees'!A83="",N('Current trees'!F83)&lt;=0),"",'Current trees'!D83)</f>
        <v/>
      </c>
      <c r="D83" s="24" t="str">
        <f aca="false">IF(OR('Current trees'!A83="",N('Current trees'!F83)&lt;=0),"",'Current trees'!F83)</f>
        <v/>
      </c>
    </row>
    <row r="84" customFormat="false" ht="15" hidden="false" customHeight="true" outlineLevel="0" collapsed="false">
      <c r="A84" s="24" t="str">
        <f aca="false">IF(OR('Current trees'!A84="",N('Current trees'!F84)&lt;=0),"",'Current trees'!A84)</f>
        <v/>
      </c>
      <c r="B84" s="24" t="str">
        <f aca="false">IF(OR('Current trees'!A84="",N('Current trees'!F84)&lt;=0),"",'Current trees'!C84)</f>
        <v/>
      </c>
      <c r="C84" s="24" t="str">
        <f aca="false">IF(OR('Current trees'!A84="",N('Current trees'!F84)&lt;=0),"",'Current trees'!D84)</f>
        <v/>
      </c>
      <c r="D84" s="24" t="str">
        <f aca="false">IF(OR('Current trees'!A84="",N('Current trees'!F84)&lt;=0),"",'Current trees'!F84)</f>
        <v/>
      </c>
    </row>
    <row r="85" customFormat="false" ht="15" hidden="false" customHeight="true" outlineLevel="0" collapsed="false">
      <c r="A85" s="24" t="str">
        <f aca="false">IF(OR('Current trees'!A85="",N('Current trees'!F85)&lt;=0),"",'Current trees'!A85)</f>
        <v/>
      </c>
      <c r="B85" s="24" t="str">
        <f aca="false">IF(OR('Current trees'!A85="",N('Current trees'!F85)&lt;=0),"",'Current trees'!C85)</f>
        <v/>
      </c>
      <c r="C85" s="24" t="str">
        <f aca="false">IF(OR('Current trees'!A85="",N('Current trees'!F85)&lt;=0),"",'Current trees'!D85)</f>
        <v/>
      </c>
      <c r="D85" s="24" t="str">
        <f aca="false">IF(OR('Current trees'!A85="",N('Current trees'!F85)&lt;=0),"",'Current trees'!F85)</f>
        <v/>
      </c>
    </row>
    <row r="86" customFormat="false" ht="15" hidden="false" customHeight="true" outlineLevel="0" collapsed="false">
      <c r="A86" s="24" t="str">
        <f aca="false">IF(OR('Current trees'!A86="",N('Current trees'!F86)&lt;=0),"",'Current trees'!A86)</f>
        <v/>
      </c>
      <c r="B86" s="24" t="str">
        <f aca="false">IF(OR('Current trees'!A86="",N('Current trees'!F86)&lt;=0),"",'Current trees'!C86)</f>
        <v/>
      </c>
      <c r="C86" s="24" t="str">
        <f aca="false">IF(OR('Current trees'!A86="",N('Current trees'!F86)&lt;=0),"",'Current trees'!D86)</f>
        <v/>
      </c>
      <c r="D86" s="24" t="str">
        <f aca="false">IF(OR('Current trees'!A86="",N('Current trees'!F86)&lt;=0),"",'Current trees'!F86)</f>
        <v/>
      </c>
    </row>
    <row r="87" customFormat="false" ht="15" hidden="false" customHeight="true" outlineLevel="0" collapsed="false">
      <c r="A87" s="24" t="str">
        <f aca="false">IF(OR('Current trees'!A87="",N('Current trees'!F87)&lt;=0),"",'Current trees'!A87)</f>
        <v/>
      </c>
      <c r="B87" s="24" t="str">
        <f aca="false">IF(OR('Current trees'!A87="",N('Current trees'!F87)&lt;=0),"",'Current trees'!C87)</f>
        <v/>
      </c>
      <c r="C87" s="24" t="str">
        <f aca="false">IF(OR('Current trees'!A87="",N('Current trees'!F87)&lt;=0),"",'Current trees'!D87)</f>
        <v/>
      </c>
      <c r="D87" s="24" t="str">
        <f aca="false">IF(OR('Current trees'!A87="",N('Current trees'!F87)&lt;=0),"",'Current trees'!F87)</f>
        <v/>
      </c>
    </row>
    <row r="88" customFormat="false" ht="15" hidden="false" customHeight="true" outlineLevel="0" collapsed="false">
      <c r="A88" s="24" t="str">
        <f aca="false">IF(OR('Current trees'!A88="",N('Current trees'!F88)&lt;=0),"",'Current trees'!A88)</f>
        <v/>
      </c>
      <c r="B88" s="24" t="str">
        <f aca="false">IF(OR('Current trees'!A88="",N('Current trees'!F88)&lt;=0),"",'Current trees'!C88)</f>
        <v/>
      </c>
      <c r="C88" s="24" t="str">
        <f aca="false">IF(OR('Current trees'!A88="",N('Current trees'!F88)&lt;=0),"",'Current trees'!D88)</f>
        <v/>
      </c>
      <c r="D88" s="24" t="str">
        <f aca="false">IF(OR('Current trees'!A88="",N('Current trees'!F88)&lt;=0),"",'Current trees'!F88)</f>
        <v/>
      </c>
    </row>
    <row r="89" customFormat="false" ht="15" hidden="false" customHeight="true" outlineLevel="0" collapsed="false">
      <c r="A89" s="24" t="str">
        <f aca="false">IF(OR('Current trees'!A89="",N('Current trees'!F89)&lt;=0),"",'Current trees'!A89)</f>
        <v/>
      </c>
      <c r="B89" s="24" t="str">
        <f aca="false">IF(OR('Current trees'!A89="",N('Current trees'!F89)&lt;=0),"",'Current trees'!C89)</f>
        <v/>
      </c>
      <c r="C89" s="24" t="str">
        <f aca="false">IF(OR('Current trees'!A89="",N('Current trees'!F89)&lt;=0),"",'Current trees'!D89)</f>
        <v/>
      </c>
      <c r="D89" s="24" t="str">
        <f aca="false">IF(OR('Current trees'!A89="",N('Current trees'!F89)&lt;=0),"",'Current trees'!F89)</f>
        <v/>
      </c>
    </row>
    <row r="90" customFormat="false" ht="15" hidden="false" customHeight="true" outlineLevel="0" collapsed="false">
      <c r="A90" s="24" t="str">
        <f aca="false">IF(OR('Current trees'!A90="",N('Current trees'!F90)&lt;=0),"",'Current trees'!A90)</f>
        <v/>
      </c>
      <c r="B90" s="24" t="str">
        <f aca="false">IF(OR('Current trees'!A90="",N('Current trees'!F90)&lt;=0),"",'Current trees'!C90)</f>
        <v/>
      </c>
      <c r="C90" s="24" t="str">
        <f aca="false">IF(OR('Current trees'!A90="",N('Current trees'!F90)&lt;=0),"",'Current trees'!D90)</f>
        <v/>
      </c>
      <c r="D90" s="24" t="str">
        <f aca="false">IF(OR('Current trees'!A90="",N('Current trees'!F90)&lt;=0),"",'Current trees'!F90)</f>
        <v/>
      </c>
    </row>
    <row r="91" customFormat="false" ht="15" hidden="false" customHeight="true" outlineLevel="0" collapsed="false">
      <c r="A91" s="24" t="str">
        <f aca="false">IF(OR('Current trees'!A91="",N('Current trees'!F91)&lt;=0),"",'Current trees'!A91)</f>
        <v/>
      </c>
      <c r="B91" s="24" t="str">
        <f aca="false">IF(OR('Current trees'!A91="",N('Current trees'!F91)&lt;=0),"",'Current trees'!C91)</f>
        <v/>
      </c>
      <c r="C91" s="24" t="str">
        <f aca="false">IF(OR('Current trees'!A91="",N('Current trees'!F91)&lt;=0),"",'Current trees'!D91)</f>
        <v/>
      </c>
      <c r="D91" s="24" t="str">
        <f aca="false">IF(OR('Current trees'!A91="",N('Current trees'!F91)&lt;=0),"",'Current trees'!F91)</f>
        <v/>
      </c>
    </row>
    <row r="92" customFormat="false" ht="15" hidden="false" customHeight="true" outlineLevel="0" collapsed="false">
      <c r="A92" s="24" t="str">
        <f aca="false">IF(OR('Current trees'!A92="",N('Current trees'!F92)&lt;=0),"",'Current trees'!A92)</f>
        <v/>
      </c>
      <c r="B92" s="24" t="str">
        <f aca="false">IF(OR('Current trees'!A92="",N('Current trees'!F92)&lt;=0),"",'Current trees'!C92)</f>
        <v/>
      </c>
      <c r="C92" s="24" t="str">
        <f aca="false">IF(OR('Current trees'!A92="",N('Current trees'!F92)&lt;=0),"",'Current trees'!D92)</f>
        <v/>
      </c>
      <c r="D92" s="24" t="str">
        <f aca="false">IF(OR('Current trees'!A92="",N('Current trees'!F92)&lt;=0),"",'Current trees'!F92)</f>
        <v/>
      </c>
    </row>
    <row r="93" customFormat="false" ht="15" hidden="false" customHeight="true" outlineLevel="0" collapsed="false">
      <c r="A93" s="24" t="str">
        <f aca="false">IF(OR('Current trees'!A93="",N('Current trees'!F93)&lt;=0),"",'Current trees'!A93)</f>
        <v/>
      </c>
      <c r="B93" s="24" t="str">
        <f aca="false">IF(OR('Current trees'!A93="",N('Current trees'!F93)&lt;=0),"",'Current trees'!C93)</f>
        <v/>
      </c>
      <c r="C93" s="24" t="str">
        <f aca="false">IF(OR('Current trees'!A93="",N('Current trees'!F93)&lt;=0),"",'Current trees'!D93)</f>
        <v/>
      </c>
      <c r="D93" s="24" t="str">
        <f aca="false">IF(OR('Current trees'!A93="",N('Current trees'!F93)&lt;=0),"",'Current trees'!F93)</f>
        <v/>
      </c>
    </row>
    <row r="94" customFormat="false" ht="15" hidden="false" customHeight="true" outlineLevel="0" collapsed="false">
      <c r="A94" s="24" t="str">
        <f aca="false">IF(OR('Current trees'!A94="",N('Current trees'!F94)&lt;=0),"",'Current trees'!A94)</f>
        <v/>
      </c>
      <c r="B94" s="24" t="str">
        <f aca="false">IF(OR('Current trees'!A94="",N('Current trees'!F94)&lt;=0),"",'Current trees'!C94)</f>
        <v/>
      </c>
      <c r="C94" s="24" t="str">
        <f aca="false">IF(OR('Current trees'!A94="",N('Current trees'!F94)&lt;=0),"",'Current trees'!D94)</f>
        <v/>
      </c>
      <c r="D94" s="24" t="str">
        <f aca="false">IF(OR('Current trees'!A94="",N('Current trees'!F94)&lt;=0),"",'Current trees'!F94)</f>
        <v/>
      </c>
    </row>
    <row r="95" customFormat="false" ht="15" hidden="false" customHeight="true" outlineLevel="0" collapsed="false">
      <c r="A95" s="24" t="str">
        <f aca="false">IF(OR('Current trees'!A95="",N('Current trees'!F95)&lt;=0),"",'Current trees'!A95)</f>
        <v/>
      </c>
      <c r="B95" s="24" t="str">
        <f aca="false">IF(OR('Current trees'!A95="",N('Current trees'!F95)&lt;=0),"",'Current trees'!C95)</f>
        <v/>
      </c>
      <c r="C95" s="24" t="str">
        <f aca="false">IF(OR('Current trees'!A95="",N('Current trees'!F95)&lt;=0),"",'Current trees'!D95)</f>
        <v/>
      </c>
      <c r="D95" s="24" t="str">
        <f aca="false">IF(OR('Current trees'!A95="",N('Current trees'!F95)&lt;=0),"",'Current trees'!F95)</f>
        <v/>
      </c>
    </row>
    <row r="96" customFormat="false" ht="15" hidden="false" customHeight="true" outlineLevel="0" collapsed="false">
      <c r="A96" s="24" t="str">
        <f aca="false">IF(OR('Current trees'!A96="",N('Current trees'!F96)&lt;=0),"",'Current trees'!A96)</f>
        <v/>
      </c>
      <c r="B96" s="24" t="str">
        <f aca="false">IF(OR('Current trees'!A96="",N('Current trees'!F96)&lt;=0),"",'Current trees'!C96)</f>
        <v/>
      </c>
      <c r="C96" s="24" t="str">
        <f aca="false">IF(OR('Current trees'!A96="",N('Current trees'!F96)&lt;=0),"",'Current trees'!D96)</f>
        <v/>
      </c>
      <c r="D96" s="24" t="str">
        <f aca="false">IF(OR('Current trees'!A96="",N('Current trees'!F96)&lt;=0),"",'Current trees'!F96)</f>
        <v/>
      </c>
    </row>
    <row r="97" customFormat="false" ht="15" hidden="false" customHeight="true" outlineLevel="0" collapsed="false">
      <c r="A97" s="24" t="str">
        <f aca="false">IF(OR('Current trees'!A97="",N('Current trees'!F97)&lt;=0),"",'Current trees'!A97)</f>
        <v/>
      </c>
      <c r="B97" s="24" t="str">
        <f aca="false">IF(OR('Current trees'!A97="",N('Current trees'!F97)&lt;=0),"",'Current trees'!C97)</f>
        <v/>
      </c>
      <c r="C97" s="24" t="str">
        <f aca="false">IF(OR('Current trees'!A97="",N('Current trees'!F97)&lt;=0),"",'Current trees'!D97)</f>
        <v/>
      </c>
      <c r="D97" s="24" t="str">
        <f aca="false">IF(OR('Current trees'!A97="",N('Current trees'!F97)&lt;=0),"",'Current trees'!F97)</f>
        <v/>
      </c>
    </row>
    <row r="98" customFormat="false" ht="15" hidden="false" customHeight="true" outlineLevel="0" collapsed="false">
      <c r="A98" s="24" t="str">
        <f aca="false">IF(OR('Current trees'!A98="",N('Current trees'!F98)&lt;=0),"",'Current trees'!A98)</f>
        <v/>
      </c>
      <c r="B98" s="24" t="str">
        <f aca="false">IF(OR('Current trees'!A98="",N('Current trees'!F98)&lt;=0),"",'Current trees'!C98)</f>
        <v/>
      </c>
      <c r="C98" s="24" t="str">
        <f aca="false">IF(OR('Current trees'!A98="",N('Current trees'!F98)&lt;=0),"",'Current trees'!D98)</f>
        <v/>
      </c>
      <c r="D98" s="24" t="str">
        <f aca="false">IF(OR('Current trees'!A98="",N('Current trees'!F98)&lt;=0),"",'Current trees'!F98)</f>
        <v/>
      </c>
    </row>
    <row r="99" customFormat="false" ht="15" hidden="false" customHeight="true" outlineLevel="0" collapsed="false">
      <c r="A99" s="24" t="str">
        <f aca="false">IF(OR('Current trees'!A99="",N('Current trees'!F99)&lt;=0),"",'Current trees'!A99)</f>
        <v/>
      </c>
      <c r="B99" s="24" t="str">
        <f aca="false">IF(OR('Current trees'!A99="",N('Current trees'!F99)&lt;=0),"",'Current trees'!C99)</f>
        <v/>
      </c>
      <c r="C99" s="24" t="str">
        <f aca="false">IF(OR('Current trees'!A99="",N('Current trees'!F99)&lt;=0),"",'Current trees'!D99)</f>
        <v/>
      </c>
      <c r="D99" s="24" t="str">
        <f aca="false">IF(OR('Current trees'!A99="",N('Current trees'!F99)&lt;=0),"",'Current trees'!F99)</f>
        <v/>
      </c>
    </row>
    <row r="100" customFormat="false" ht="15" hidden="false" customHeight="true" outlineLevel="0" collapsed="false">
      <c r="A100" s="24" t="str">
        <f aca="false">IF(OR('Current trees'!A100="",N('Current trees'!F100)&lt;=0),"",'Current trees'!A100)</f>
        <v/>
      </c>
      <c r="B100" s="24" t="str">
        <f aca="false">IF(OR('Current trees'!A100="",N('Current trees'!F100)&lt;=0),"",'Current trees'!C100)</f>
        <v/>
      </c>
      <c r="C100" s="24" t="str">
        <f aca="false">IF(OR('Current trees'!A100="",N('Current trees'!F100)&lt;=0),"",'Current trees'!D100)</f>
        <v/>
      </c>
      <c r="D100" s="24" t="str">
        <f aca="false">IF(OR('Current trees'!A100="",N('Current trees'!F100)&lt;=0),"",'Current trees'!F100)</f>
        <v/>
      </c>
    </row>
    <row r="101" customFormat="false" ht="15" hidden="false" customHeight="true" outlineLevel="0" collapsed="false">
      <c r="A101" s="24" t="str">
        <f aca="false">IF(OR('Current trees'!A101="",N('Current trees'!F101)&lt;=0),"",'Current trees'!A101)</f>
        <v/>
      </c>
      <c r="B101" s="24" t="str">
        <f aca="false">IF(OR('Current trees'!A101="",N('Current trees'!F101)&lt;=0),"",'Current trees'!C101)</f>
        <v/>
      </c>
      <c r="C101" s="24" t="str">
        <f aca="false">IF(OR('Current trees'!A101="",N('Current trees'!F101)&lt;=0),"",'Current trees'!D101)</f>
        <v/>
      </c>
      <c r="D101" s="24" t="str">
        <f aca="false">IF(OR('Current trees'!A101="",N('Current trees'!F101)&lt;=0),"",'Current trees'!F101)</f>
        <v/>
      </c>
    </row>
    <row r="102" customFormat="false" ht="15" hidden="false" customHeight="true" outlineLevel="0" collapsed="false">
      <c r="A102" s="24" t="str">
        <f aca="false">IF(OR('Current trees'!A102="",N('Current trees'!F102)&lt;=0),"",'Current trees'!A102)</f>
        <v/>
      </c>
      <c r="B102" s="24" t="str">
        <f aca="false">IF(OR('Current trees'!A102="",N('Current trees'!F102)&lt;=0),"",'Current trees'!C102)</f>
        <v/>
      </c>
      <c r="C102" s="24" t="str">
        <f aca="false">IF(OR('Current trees'!A102="",N('Current trees'!F102)&lt;=0),"",'Current trees'!D102)</f>
        <v/>
      </c>
      <c r="D102" s="24" t="str">
        <f aca="false">IF(OR('Current trees'!A102="",N('Current trees'!F102)&lt;=0),"",'Current trees'!F102)</f>
        <v/>
      </c>
    </row>
    <row r="103" customFormat="false" ht="15" hidden="false" customHeight="true" outlineLevel="0" collapsed="false">
      <c r="A103" s="24" t="str">
        <f aca="false">IF(OR('Current trees'!A103="",N('Current trees'!F103)&lt;=0),"",'Current trees'!A103)</f>
        <v/>
      </c>
      <c r="B103" s="24" t="str">
        <f aca="false">IF(OR('Current trees'!A103="",N('Current trees'!F103)&lt;=0),"",'Current trees'!C103)</f>
        <v/>
      </c>
      <c r="C103" s="24" t="str">
        <f aca="false">IF(OR('Current trees'!A103="",N('Current trees'!F103)&lt;=0),"",'Current trees'!D103)</f>
        <v/>
      </c>
      <c r="D103" s="24" t="str">
        <f aca="false">IF(OR('Current trees'!A103="",N('Current trees'!F103)&lt;=0),"",'Current trees'!F103)</f>
        <v/>
      </c>
    </row>
    <row r="104" customFormat="false" ht="15" hidden="false" customHeight="true" outlineLevel="0" collapsed="false">
      <c r="A104" s="24" t="str">
        <f aca="false">IF(OR('Current trees'!A104="",N('Current trees'!F104)&lt;=0),"",'Current trees'!A104)</f>
        <v/>
      </c>
      <c r="B104" s="24" t="str">
        <f aca="false">IF(OR('Current trees'!A104="",N('Current trees'!F104)&lt;=0),"",'Current trees'!C104)</f>
        <v/>
      </c>
      <c r="C104" s="24" t="str">
        <f aca="false">IF(OR('Current trees'!A104="",N('Current trees'!F104)&lt;=0),"",'Current trees'!D104)</f>
        <v/>
      </c>
      <c r="D104" s="24" t="str">
        <f aca="false">IF(OR('Current trees'!A104="",N('Current trees'!F104)&lt;=0),"",'Current trees'!F104)</f>
        <v/>
      </c>
    </row>
    <row r="105" customFormat="false" ht="15" hidden="false" customHeight="true" outlineLevel="0" collapsed="false">
      <c r="A105" s="24" t="str">
        <f aca="false">IF(OR('Current trees'!A105="",N('Current trees'!F105)&lt;=0),"",'Current trees'!A105)</f>
        <v/>
      </c>
      <c r="B105" s="24" t="str">
        <f aca="false">IF(OR('Current trees'!A105="",N('Current trees'!F105)&lt;=0),"",'Current trees'!C105)</f>
        <v/>
      </c>
      <c r="C105" s="24" t="str">
        <f aca="false">IF(OR('Current trees'!A105="",N('Current trees'!F105)&lt;=0),"",'Current trees'!D105)</f>
        <v/>
      </c>
      <c r="D105" s="24" t="str">
        <f aca="false">IF(OR('Current trees'!A105="",N('Current trees'!F105)&lt;=0),"",'Current trees'!F105)</f>
        <v/>
      </c>
    </row>
    <row r="106" customFormat="false" ht="15" hidden="false" customHeight="true" outlineLevel="0" collapsed="false">
      <c r="A106" s="24" t="str">
        <f aca="false">IF(OR('Current trees'!A106="",N('Current trees'!F106)&lt;=0),"",'Current trees'!A106)</f>
        <v/>
      </c>
      <c r="B106" s="24" t="str">
        <f aca="false">IF(OR('Current trees'!A106="",N('Current trees'!F106)&lt;=0),"",'Current trees'!C106)</f>
        <v/>
      </c>
      <c r="C106" s="24" t="str">
        <f aca="false">IF(OR('Current trees'!A106="",N('Current trees'!F106)&lt;=0),"",'Current trees'!D106)</f>
        <v/>
      </c>
      <c r="D106" s="24" t="str">
        <f aca="false">IF(OR('Current trees'!A106="",N('Current trees'!F106)&lt;=0),"",'Current trees'!F106)</f>
        <v/>
      </c>
    </row>
    <row r="107" customFormat="false" ht="15" hidden="false" customHeight="true" outlineLevel="0" collapsed="false">
      <c r="A107" s="24" t="str">
        <f aca="false">IF(OR('Current trees'!A107="",N('Current trees'!F107)&lt;=0),"",'Current trees'!A107)</f>
        <v/>
      </c>
      <c r="B107" s="24" t="str">
        <f aca="false">IF(OR('Current trees'!A107="",N('Current trees'!F107)&lt;=0),"",'Current trees'!C107)</f>
        <v/>
      </c>
      <c r="C107" s="24" t="str">
        <f aca="false">IF(OR('Current trees'!A107="",N('Current trees'!F107)&lt;=0),"",'Current trees'!D107)</f>
        <v/>
      </c>
      <c r="D107" s="24" t="str">
        <f aca="false">IF(OR('Current trees'!A107="",N('Current trees'!F107)&lt;=0),"",'Current trees'!F107)</f>
        <v/>
      </c>
    </row>
    <row r="108" customFormat="false" ht="15" hidden="false" customHeight="true" outlineLevel="0" collapsed="false">
      <c r="A108" s="24" t="str">
        <f aca="false">IF(OR('Current trees'!A108="",N('Current trees'!F108)&lt;=0),"",'Current trees'!A108)</f>
        <v/>
      </c>
      <c r="B108" s="24" t="str">
        <f aca="false">IF(OR('Current trees'!A108="",N('Current trees'!F108)&lt;=0),"",'Current trees'!C108)</f>
        <v/>
      </c>
      <c r="C108" s="24" t="str">
        <f aca="false">IF(OR('Current trees'!A108="",N('Current trees'!F108)&lt;=0),"",'Current trees'!D108)</f>
        <v/>
      </c>
      <c r="D108" s="24" t="str">
        <f aca="false">IF(OR('Current trees'!A108="",N('Current trees'!F108)&lt;=0),"",'Current trees'!F108)</f>
        <v/>
      </c>
    </row>
    <row r="109" customFormat="false" ht="15" hidden="false" customHeight="true" outlineLevel="0" collapsed="false">
      <c r="A109" s="24" t="str">
        <f aca="false">IF(OR('Current trees'!A109="",N('Current trees'!F109)&lt;=0),"",'Current trees'!A109)</f>
        <v/>
      </c>
      <c r="B109" s="24" t="str">
        <f aca="false">IF(OR('Current trees'!A109="",N('Current trees'!F109)&lt;=0),"",'Current trees'!C109)</f>
        <v/>
      </c>
      <c r="C109" s="24" t="str">
        <f aca="false">IF(OR('Current trees'!A109="",N('Current trees'!F109)&lt;=0),"",'Current trees'!D109)</f>
        <v/>
      </c>
      <c r="D109" s="24" t="str">
        <f aca="false">IF(OR('Current trees'!A109="",N('Current trees'!F109)&lt;=0),"",'Current trees'!F109)</f>
        <v/>
      </c>
    </row>
    <row r="110" customFormat="false" ht="15" hidden="false" customHeight="true" outlineLevel="0" collapsed="false">
      <c r="A110" s="24" t="str">
        <f aca="false">IF(OR('Current trees'!A110="",N('Current trees'!F110)&lt;=0),"",'Current trees'!A110)</f>
        <v/>
      </c>
      <c r="B110" s="24" t="str">
        <f aca="false">IF(OR('Current trees'!A110="",N('Current trees'!F110)&lt;=0),"",'Current trees'!C110)</f>
        <v/>
      </c>
      <c r="C110" s="24" t="str">
        <f aca="false">IF(OR('Current trees'!A110="",N('Current trees'!F110)&lt;=0),"",'Current trees'!D110)</f>
        <v/>
      </c>
      <c r="D110" s="24" t="str">
        <f aca="false">IF(OR('Current trees'!A110="",N('Current trees'!F110)&lt;=0),"",'Current trees'!F110)</f>
        <v/>
      </c>
    </row>
    <row r="111" customFormat="false" ht="15" hidden="false" customHeight="true" outlineLevel="0" collapsed="false">
      <c r="A111" s="24" t="str">
        <f aca="false">IF(OR('Current trees'!A111="",N('Current trees'!F111)&lt;=0),"",'Current trees'!A111)</f>
        <v/>
      </c>
      <c r="B111" s="24" t="str">
        <f aca="false">IF(OR('Current trees'!A111="",N('Current trees'!F111)&lt;=0),"",'Current trees'!C111)</f>
        <v/>
      </c>
      <c r="C111" s="24" t="str">
        <f aca="false">IF(OR('Current trees'!A111="",N('Current trees'!F111)&lt;=0),"",'Current trees'!D111)</f>
        <v/>
      </c>
      <c r="D111" s="24" t="str">
        <f aca="false">IF(OR('Current trees'!A111="",N('Current trees'!F111)&lt;=0),"",'Current trees'!F111)</f>
        <v/>
      </c>
    </row>
    <row r="112" customFormat="false" ht="15" hidden="false" customHeight="true" outlineLevel="0" collapsed="false">
      <c r="A112" s="24" t="str">
        <f aca="false">IF(OR('Current trees'!A112="",N('Current trees'!F112)&lt;=0),"",'Current trees'!A112)</f>
        <v/>
      </c>
      <c r="B112" s="24" t="str">
        <f aca="false">IF(OR('Current trees'!A112="",N('Current trees'!F112)&lt;=0),"",'Current trees'!C112)</f>
        <v/>
      </c>
      <c r="C112" s="24" t="str">
        <f aca="false">IF(OR('Current trees'!A112="",N('Current trees'!F112)&lt;=0),"",'Current trees'!D112)</f>
        <v/>
      </c>
      <c r="D112" s="24" t="str">
        <f aca="false">IF(OR('Current trees'!A112="",N('Current trees'!F112)&lt;=0),"",'Current trees'!F112)</f>
        <v/>
      </c>
    </row>
    <row r="113" customFormat="false" ht="15" hidden="false" customHeight="true" outlineLevel="0" collapsed="false">
      <c r="A113" s="24" t="str">
        <f aca="false">IF(OR('Current trees'!A113="",N('Current trees'!F113)&lt;=0),"",'Current trees'!A113)</f>
        <v/>
      </c>
      <c r="B113" s="24" t="str">
        <f aca="false">IF(OR('Current trees'!A113="",N('Current trees'!F113)&lt;=0),"",'Current trees'!C113)</f>
        <v/>
      </c>
      <c r="C113" s="24" t="str">
        <f aca="false">IF(OR('Current trees'!A113="",N('Current trees'!F113)&lt;=0),"",'Current trees'!D113)</f>
        <v/>
      </c>
      <c r="D113" s="24" t="str">
        <f aca="false">IF(OR('Current trees'!A113="",N('Current trees'!F113)&lt;=0),"",'Current trees'!F113)</f>
        <v/>
      </c>
    </row>
    <row r="114" customFormat="false" ht="15" hidden="false" customHeight="true" outlineLevel="0" collapsed="false">
      <c r="A114" s="24" t="str">
        <f aca="false">IF(OR('Current trees'!A114="",N('Current trees'!F114)&lt;=0),"",'Current trees'!A114)</f>
        <v/>
      </c>
      <c r="B114" s="24" t="str">
        <f aca="false">IF(OR('Current trees'!A114="",N('Current trees'!F114)&lt;=0),"",'Current trees'!C114)</f>
        <v/>
      </c>
      <c r="C114" s="24" t="str">
        <f aca="false">IF(OR('Current trees'!A114="",N('Current trees'!F114)&lt;=0),"",'Current trees'!D114)</f>
        <v/>
      </c>
      <c r="D114" s="24" t="str">
        <f aca="false">IF(OR('Current trees'!A114="",N('Current trees'!F114)&lt;=0),"",'Current trees'!F114)</f>
        <v/>
      </c>
    </row>
    <row r="115" customFormat="false" ht="15" hidden="false" customHeight="true" outlineLevel="0" collapsed="false">
      <c r="A115" s="24" t="str">
        <f aca="false">IF(OR('Current trees'!A115="",N('Current trees'!F115)&lt;=0),"",'Current trees'!A115)</f>
        <v/>
      </c>
      <c r="B115" s="24" t="str">
        <f aca="false">IF(OR('Current trees'!A115="",N('Current trees'!F115)&lt;=0),"",'Current trees'!C115)</f>
        <v/>
      </c>
      <c r="C115" s="24" t="str">
        <f aca="false">IF(OR('Current trees'!A115="",N('Current trees'!F115)&lt;=0),"",'Current trees'!D115)</f>
        <v/>
      </c>
      <c r="D115" s="24" t="str">
        <f aca="false">IF(OR('Current trees'!A115="",N('Current trees'!F115)&lt;=0),"",'Current trees'!F115)</f>
        <v/>
      </c>
    </row>
    <row r="116" customFormat="false" ht="15" hidden="false" customHeight="true" outlineLevel="0" collapsed="false">
      <c r="A116" s="24" t="str">
        <f aca="false">IF(OR('Current trees'!A116="",N('Current trees'!F116)&lt;=0),"",'Current trees'!A116)</f>
        <v/>
      </c>
      <c r="B116" s="24" t="str">
        <f aca="false">IF(OR('Current trees'!A116="",N('Current trees'!F116)&lt;=0),"",'Current trees'!C116)</f>
        <v/>
      </c>
      <c r="C116" s="24" t="str">
        <f aca="false">IF(OR('Current trees'!A116="",N('Current trees'!F116)&lt;=0),"",'Current trees'!D116)</f>
        <v/>
      </c>
      <c r="D116" s="24" t="str">
        <f aca="false">IF(OR('Current trees'!A116="",N('Current trees'!F116)&lt;=0),"",'Current trees'!F116)</f>
        <v/>
      </c>
    </row>
    <row r="117" customFormat="false" ht="15" hidden="false" customHeight="true" outlineLevel="0" collapsed="false">
      <c r="A117" s="24" t="str">
        <f aca="false">IF(OR('Current trees'!A117="",N('Current trees'!F117)&lt;=0),"",'Current trees'!A117)</f>
        <v/>
      </c>
      <c r="B117" s="24" t="str">
        <f aca="false">IF(OR('Current trees'!A117="",N('Current trees'!F117)&lt;=0),"",'Current trees'!C117)</f>
        <v/>
      </c>
      <c r="C117" s="24" t="str">
        <f aca="false">IF(OR('Current trees'!A117="",N('Current trees'!F117)&lt;=0),"",'Current trees'!D117)</f>
        <v/>
      </c>
      <c r="D117" s="24" t="str">
        <f aca="false">IF(OR('Current trees'!A117="",N('Current trees'!F117)&lt;=0),"",'Current trees'!F117)</f>
        <v/>
      </c>
    </row>
    <row r="118" customFormat="false" ht="15" hidden="false" customHeight="true" outlineLevel="0" collapsed="false">
      <c r="A118" s="24" t="str">
        <f aca="false">IF(OR('Current trees'!A118="",N('Current trees'!F118)&lt;=0),"",'Current trees'!A118)</f>
        <v/>
      </c>
      <c r="B118" s="24" t="str">
        <f aca="false">IF(OR('Current trees'!A118="",N('Current trees'!F118)&lt;=0),"",'Current trees'!C118)</f>
        <v/>
      </c>
      <c r="C118" s="24" t="str">
        <f aca="false">IF(OR('Current trees'!A118="",N('Current trees'!F118)&lt;=0),"",'Current trees'!D118)</f>
        <v/>
      </c>
      <c r="D118" s="24" t="str">
        <f aca="false">IF(OR('Current trees'!A118="",N('Current trees'!F118)&lt;=0),"",'Current trees'!F118)</f>
        <v/>
      </c>
    </row>
    <row r="119" customFormat="false" ht="15" hidden="false" customHeight="true" outlineLevel="0" collapsed="false">
      <c r="A119" s="24" t="str">
        <f aca="false">IF(OR('Current trees'!A119="",N('Current trees'!F119)&lt;=0),"",'Current trees'!A119)</f>
        <v/>
      </c>
      <c r="B119" s="24" t="str">
        <f aca="false">IF(OR('Current trees'!A119="",N('Current trees'!F119)&lt;=0),"",'Current trees'!C119)</f>
        <v/>
      </c>
      <c r="C119" s="24" t="str">
        <f aca="false">IF(OR('Current trees'!A119="",N('Current trees'!F119)&lt;=0),"",'Current trees'!D119)</f>
        <v/>
      </c>
      <c r="D119" s="24" t="str">
        <f aca="false">IF(OR('Current trees'!A119="",N('Current trees'!F119)&lt;=0),"",'Current trees'!F119)</f>
        <v/>
      </c>
    </row>
    <row r="120" customFormat="false" ht="15" hidden="false" customHeight="true" outlineLevel="0" collapsed="false">
      <c r="A120" s="24" t="str">
        <f aca="false">IF(OR('Current trees'!A120="",N('Current trees'!F120)&lt;=0),"",'Current trees'!A120)</f>
        <v/>
      </c>
      <c r="B120" s="24" t="str">
        <f aca="false">IF(OR('Current trees'!A120="",N('Current trees'!F120)&lt;=0),"",'Current trees'!C120)</f>
        <v/>
      </c>
      <c r="C120" s="24" t="str">
        <f aca="false">IF(OR('Current trees'!A120="",N('Current trees'!F120)&lt;=0),"",'Current trees'!D120)</f>
        <v/>
      </c>
      <c r="D120" s="24" t="str">
        <f aca="false">IF(OR('Current trees'!A120="",N('Current trees'!F120)&lt;=0),"",'Current trees'!F120)</f>
        <v/>
      </c>
    </row>
    <row r="121" customFormat="false" ht="15" hidden="false" customHeight="true" outlineLevel="0" collapsed="false">
      <c r="A121" s="24" t="str">
        <f aca="false">IF(OR('Current trees'!A121="",N('Current trees'!F121)&lt;=0),"",'Current trees'!A121)</f>
        <v/>
      </c>
      <c r="B121" s="24" t="str">
        <f aca="false">IF(OR('Current trees'!A121="",N('Current trees'!F121)&lt;=0),"",'Current trees'!C121)</f>
        <v/>
      </c>
      <c r="C121" s="24" t="str">
        <f aca="false">IF(OR('Current trees'!A121="",N('Current trees'!F121)&lt;=0),"",'Current trees'!D121)</f>
        <v/>
      </c>
      <c r="D121" s="24" t="str">
        <f aca="false">IF(OR('Current trees'!A121="",N('Current trees'!F121)&lt;=0),"",'Current trees'!F121)</f>
        <v/>
      </c>
    </row>
    <row r="122" customFormat="false" ht="15" hidden="false" customHeight="true" outlineLevel="0" collapsed="false">
      <c r="A122" s="24" t="str">
        <f aca="false">IF(OR('Current trees'!A122="",N('Current trees'!F122)&lt;=0),"",'Current trees'!A122)</f>
        <v/>
      </c>
      <c r="B122" s="24" t="str">
        <f aca="false">IF(OR('Current trees'!A122="",N('Current trees'!F122)&lt;=0),"",'Current trees'!C122)</f>
        <v/>
      </c>
      <c r="C122" s="24" t="str">
        <f aca="false">IF(OR('Current trees'!A122="",N('Current trees'!F122)&lt;=0),"",'Current trees'!D122)</f>
        <v/>
      </c>
      <c r="D122" s="24" t="str">
        <f aca="false">IF(OR('Current trees'!A122="",N('Current trees'!F122)&lt;=0),"",'Current trees'!F122)</f>
        <v/>
      </c>
    </row>
    <row r="123" customFormat="false" ht="15" hidden="false" customHeight="true" outlineLevel="0" collapsed="false">
      <c r="A123" s="24" t="str">
        <f aca="false">IF(OR('Current trees'!A123="",N('Current trees'!F123)&lt;=0),"",'Current trees'!A123)</f>
        <v/>
      </c>
      <c r="B123" s="24" t="str">
        <f aca="false">IF(OR('Current trees'!A123="",N('Current trees'!F123)&lt;=0),"",'Current trees'!C123)</f>
        <v/>
      </c>
      <c r="C123" s="24" t="str">
        <f aca="false">IF(OR('Current trees'!A123="",N('Current trees'!F123)&lt;=0),"",'Current trees'!D123)</f>
        <v/>
      </c>
      <c r="D123" s="24" t="str">
        <f aca="false">IF(OR('Current trees'!A123="",N('Current trees'!F123)&lt;=0),"",'Current trees'!F123)</f>
        <v/>
      </c>
    </row>
    <row r="124" customFormat="false" ht="15" hidden="false" customHeight="true" outlineLevel="0" collapsed="false">
      <c r="A124" s="24" t="str">
        <f aca="false">IF(OR('Current trees'!A124="",N('Current trees'!F124)&lt;=0),"",'Current trees'!A124)</f>
        <v/>
      </c>
      <c r="B124" s="24" t="str">
        <f aca="false">IF(OR('Current trees'!A124="",N('Current trees'!F124)&lt;=0),"",'Current trees'!C124)</f>
        <v/>
      </c>
      <c r="C124" s="24" t="str">
        <f aca="false">IF(OR('Current trees'!A124="",N('Current trees'!F124)&lt;=0),"",'Current trees'!D124)</f>
        <v/>
      </c>
      <c r="D124" s="24" t="str">
        <f aca="false">IF(OR('Current trees'!A124="",N('Current trees'!F124)&lt;=0),"",'Current trees'!F124)</f>
        <v/>
      </c>
    </row>
    <row r="125" customFormat="false" ht="15" hidden="false" customHeight="true" outlineLevel="0" collapsed="false">
      <c r="A125" s="24" t="str">
        <f aca="false">IF(OR('Current trees'!A125="",N('Current trees'!F125)&lt;=0),"",'Current trees'!A125)</f>
        <v/>
      </c>
      <c r="B125" s="24" t="str">
        <f aca="false">IF(OR('Current trees'!A125="",N('Current trees'!F125)&lt;=0),"",'Current trees'!C125)</f>
        <v/>
      </c>
      <c r="C125" s="24" t="str">
        <f aca="false">IF(OR('Current trees'!A125="",N('Current trees'!F125)&lt;=0),"",'Current trees'!D125)</f>
        <v/>
      </c>
      <c r="D125" s="24" t="str">
        <f aca="false">IF(OR('Current trees'!A125="",N('Current trees'!F125)&lt;=0),"",'Current trees'!F125)</f>
        <v/>
      </c>
    </row>
    <row r="126" customFormat="false" ht="15" hidden="false" customHeight="true" outlineLevel="0" collapsed="false">
      <c r="A126" s="24" t="str">
        <f aca="false">IF(OR('Current trees'!A126="",N('Current trees'!F126)&lt;=0),"",'Current trees'!A126)</f>
        <v/>
      </c>
      <c r="B126" s="24" t="str">
        <f aca="false">IF(OR('Current trees'!A126="",N('Current trees'!F126)&lt;=0),"",'Current trees'!C126)</f>
        <v/>
      </c>
      <c r="C126" s="24" t="str">
        <f aca="false">IF(OR('Current trees'!A126="",N('Current trees'!F126)&lt;=0),"",'Current trees'!D126)</f>
        <v/>
      </c>
      <c r="D126" s="24" t="str">
        <f aca="false">IF(OR('Current trees'!A126="",N('Current trees'!F126)&lt;=0),"",'Current trees'!F126)</f>
        <v/>
      </c>
    </row>
    <row r="127" customFormat="false" ht="15" hidden="false" customHeight="true" outlineLevel="0" collapsed="false">
      <c r="A127" s="24" t="str">
        <f aca="false">IF(OR('Current trees'!A127="",N('Current trees'!F127)&lt;=0),"",'Current trees'!A127)</f>
        <v/>
      </c>
      <c r="B127" s="24" t="str">
        <f aca="false">IF(OR('Current trees'!A127="",N('Current trees'!F127)&lt;=0),"",'Current trees'!C127)</f>
        <v/>
      </c>
      <c r="C127" s="24" t="str">
        <f aca="false">IF(OR('Current trees'!A127="",N('Current trees'!F127)&lt;=0),"",'Current trees'!D127)</f>
        <v/>
      </c>
      <c r="D127" s="24" t="str">
        <f aca="false">IF(OR('Current trees'!A127="",N('Current trees'!F127)&lt;=0),"",'Current trees'!F127)</f>
        <v/>
      </c>
    </row>
    <row r="128" customFormat="false" ht="15" hidden="false" customHeight="true" outlineLevel="0" collapsed="false">
      <c r="A128" s="24" t="str">
        <f aca="false">IF(OR('Current trees'!A128="",N('Current trees'!F128)&lt;=0),"",'Current trees'!A128)</f>
        <v/>
      </c>
      <c r="B128" s="24" t="str">
        <f aca="false">IF(OR('Current trees'!A128="",N('Current trees'!F128)&lt;=0),"",'Current trees'!C128)</f>
        <v/>
      </c>
      <c r="C128" s="24" t="str">
        <f aca="false">IF(OR('Current trees'!A128="",N('Current trees'!F128)&lt;=0),"",'Current trees'!D128)</f>
        <v/>
      </c>
      <c r="D128" s="24" t="str">
        <f aca="false">IF(OR('Current trees'!A128="",N('Current trees'!F128)&lt;=0),"",'Current trees'!F128)</f>
        <v/>
      </c>
    </row>
    <row r="129" customFormat="false" ht="15" hidden="false" customHeight="true" outlineLevel="0" collapsed="false">
      <c r="A129" s="24" t="str">
        <f aca="false">IF(OR('Current trees'!A129="",N('Current trees'!F129)&lt;=0),"",'Current trees'!A129)</f>
        <v/>
      </c>
      <c r="B129" s="24" t="str">
        <f aca="false">IF(OR('Current trees'!A129="",N('Current trees'!F129)&lt;=0),"",'Current trees'!C129)</f>
        <v/>
      </c>
      <c r="C129" s="24" t="str">
        <f aca="false">IF(OR('Current trees'!A129="",N('Current trees'!F129)&lt;=0),"",'Current trees'!D129)</f>
        <v/>
      </c>
      <c r="D129" s="24" t="str">
        <f aca="false">IF(OR('Current trees'!A129="",N('Current trees'!F129)&lt;=0),"",'Current trees'!F129)</f>
        <v/>
      </c>
    </row>
    <row r="130" customFormat="false" ht="15" hidden="false" customHeight="true" outlineLevel="0" collapsed="false">
      <c r="A130" s="24" t="str">
        <f aca="false">IF(OR('Current trees'!A130="",N('Current trees'!F130)&lt;=0),"",'Current trees'!A130)</f>
        <v/>
      </c>
      <c r="B130" s="24" t="str">
        <f aca="false">IF(OR('Current trees'!A130="",N('Current trees'!F130)&lt;=0),"",'Current trees'!C130)</f>
        <v/>
      </c>
      <c r="C130" s="24" t="str">
        <f aca="false">IF(OR('Current trees'!A130="",N('Current trees'!F130)&lt;=0),"",'Current trees'!D130)</f>
        <v/>
      </c>
      <c r="D130" s="24" t="str">
        <f aca="false">IF(OR('Current trees'!A130="",N('Current trees'!F130)&lt;=0),"",'Current trees'!F130)</f>
        <v/>
      </c>
    </row>
    <row r="131" customFormat="false" ht="15" hidden="false" customHeight="true" outlineLevel="0" collapsed="false">
      <c r="A131" s="24" t="str">
        <f aca="false">IF(OR('Current trees'!A131="",N('Current trees'!F131)&lt;=0),"",'Current trees'!A131)</f>
        <v/>
      </c>
      <c r="B131" s="24" t="str">
        <f aca="false">IF(OR('Current trees'!A131="",N('Current trees'!F131)&lt;=0),"",'Current trees'!C131)</f>
        <v/>
      </c>
      <c r="C131" s="24" t="str">
        <f aca="false">IF(OR('Current trees'!A131="",N('Current trees'!F131)&lt;=0),"",'Current trees'!D131)</f>
        <v/>
      </c>
      <c r="D131" s="24" t="str">
        <f aca="false">IF(OR('Current trees'!A131="",N('Current trees'!F131)&lt;=0),"",'Current trees'!F131)</f>
        <v/>
      </c>
    </row>
    <row r="132" customFormat="false" ht="15" hidden="false" customHeight="true" outlineLevel="0" collapsed="false">
      <c r="A132" s="24" t="str">
        <f aca="false">IF(OR('Current trees'!A132="",N('Current trees'!F132)&lt;=0),"",'Current trees'!A132)</f>
        <v/>
      </c>
      <c r="B132" s="24" t="str">
        <f aca="false">IF(OR('Current trees'!A132="",N('Current trees'!F132)&lt;=0),"",'Current trees'!C132)</f>
        <v/>
      </c>
      <c r="C132" s="24" t="str">
        <f aca="false">IF(OR('Current trees'!A132="",N('Current trees'!F132)&lt;=0),"",'Current trees'!D132)</f>
        <v/>
      </c>
      <c r="D132" s="24" t="str">
        <f aca="false">IF(OR('Current trees'!A132="",N('Current trees'!F132)&lt;=0),"",'Current trees'!F132)</f>
        <v/>
      </c>
    </row>
    <row r="133" customFormat="false" ht="15" hidden="false" customHeight="true" outlineLevel="0" collapsed="false">
      <c r="A133" s="24" t="str">
        <f aca="false">IF(OR('Current trees'!A133="",N('Current trees'!F133)&lt;=0),"",'Current trees'!A133)</f>
        <v/>
      </c>
      <c r="B133" s="24" t="str">
        <f aca="false">IF(OR('Current trees'!A133="",N('Current trees'!F133)&lt;=0),"",'Current trees'!C133)</f>
        <v/>
      </c>
      <c r="C133" s="24" t="str">
        <f aca="false">IF(OR('Current trees'!A133="",N('Current trees'!F133)&lt;=0),"",'Current trees'!D133)</f>
        <v/>
      </c>
      <c r="D133" s="24" t="str">
        <f aca="false">IF(OR('Current trees'!A133="",N('Current trees'!F133)&lt;=0),"",'Current trees'!F133)</f>
        <v/>
      </c>
    </row>
    <row r="134" customFormat="false" ht="15" hidden="false" customHeight="true" outlineLevel="0" collapsed="false">
      <c r="A134" s="24" t="str">
        <f aca="false">IF(OR('Current trees'!A134="",N('Current trees'!F134)&lt;=0),"",'Current trees'!A134)</f>
        <v/>
      </c>
      <c r="B134" s="24" t="str">
        <f aca="false">IF(OR('Current trees'!A134="",N('Current trees'!F134)&lt;=0),"",'Current trees'!C134)</f>
        <v/>
      </c>
      <c r="C134" s="24" t="str">
        <f aca="false">IF(OR('Current trees'!A134="",N('Current trees'!F134)&lt;=0),"",'Current trees'!D134)</f>
        <v/>
      </c>
      <c r="D134" s="24" t="str">
        <f aca="false">IF(OR('Current trees'!A134="",N('Current trees'!F134)&lt;=0),"",'Current trees'!F134)</f>
        <v/>
      </c>
    </row>
    <row r="135" customFormat="false" ht="15" hidden="false" customHeight="true" outlineLevel="0" collapsed="false">
      <c r="A135" s="24" t="str">
        <f aca="false">IF(OR('Current trees'!A135="",N('Current trees'!F135)&lt;=0),"",'Current trees'!A135)</f>
        <v/>
      </c>
      <c r="B135" s="24" t="str">
        <f aca="false">IF(OR('Current trees'!A135="",N('Current trees'!F135)&lt;=0),"",'Current trees'!C135)</f>
        <v/>
      </c>
      <c r="C135" s="24" t="str">
        <f aca="false">IF(OR('Current trees'!A135="",N('Current trees'!F135)&lt;=0),"",'Current trees'!D135)</f>
        <v/>
      </c>
      <c r="D135" s="24" t="str">
        <f aca="false">IF(OR('Current trees'!A135="",N('Current trees'!F135)&lt;=0),"",'Current trees'!F135)</f>
        <v/>
      </c>
    </row>
    <row r="136" customFormat="false" ht="15" hidden="false" customHeight="true" outlineLevel="0" collapsed="false">
      <c r="A136" s="24" t="str">
        <f aca="false">IF(OR('Current trees'!A136="",N('Current trees'!F136)&lt;=0),"",'Current trees'!A136)</f>
        <v/>
      </c>
      <c r="B136" s="24" t="str">
        <f aca="false">IF(OR('Current trees'!A136="",N('Current trees'!F136)&lt;=0),"",'Current trees'!C136)</f>
        <v/>
      </c>
      <c r="C136" s="24" t="str">
        <f aca="false">IF(OR('Current trees'!A136="",N('Current trees'!F136)&lt;=0),"",'Current trees'!D136)</f>
        <v/>
      </c>
      <c r="D136" s="24" t="str">
        <f aca="false">IF(OR('Current trees'!A136="",N('Current trees'!F136)&lt;=0),"",'Current trees'!F136)</f>
        <v/>
      </c>
    </row>
    <row r="137" customFormat="false" ht="15" hidden="false" customHeight="true" outlineLevel="0" collapsed="false">
      <c r="A137" s="24" t="str">
        <f aca="false">IF(OR('Current trees'!A137="",N('Current trees'!F137)&lt;=0),"",'Current trees'!A137)</f>
        <v/>
      </c>
      <c r="B137" s="24" t="str">
        <f aca="false">IF(OR('Current trees'!A137="",N('Current trees'!F137)&lt;=0),"",'Current trees'!C137)</f>
        <v/>
      </c>
      <c r="C137" s="24" t="str">
        <f aca="false">IF(OR('Current trees'!A137="",N('Current trees'!F137)&lt;=0),"",'Current trees'!D137)</f>
        <v/>
      </c>
      <c r="D137" s="24" t="str">
        <f aca="false">IF(OR('Current trees'!A137="",N('Current trees'!F137)&lt;=0),"",'Current trees'!F137)</f>
        <v/>
      </c>
    </row>
    <row r="138" customFormat="false" ht="15" hidden="false" customHeight="true" outlineLevel="0" collapsed="false">
      <c r="A138" s="24" t="str">
        <f aca="false">IF(OR('Current trees'!A138="",N('Current trees'!F138)&lt;=0),"",'Current trees'!A138)</f>
        <v/>
      </c>
      <c r="B138" s="24" t="str">
        <f aca="false">IF(OR('Current trees'!A138="",N('Current trees'!F138)&lt;=0),"",'Current trees'!C138)</f>
        <v/>
      </c>
      <c r="C138" s="24" t="str">
        <f aca="false">IF(OR('Current trees'!A138="",N('Current trees'!F138)&lt;=0),"",'Current trees'!D138)</f>
        <v/>
      </c>
      <c r="D138" s="24" t="str">
        <f aca="false">IF(OR('Current trees'!A138="",N('Current trees'!F138)&lt;=0),"",'Current trees'!F138)</f>
        <v/>
      </c>
    </row>
    <row r="139" customFormat="false" ht="15" hidden="false" customHeight="true" outlineLevel="0" collapsed="false">
      <c r="A139" s="24" t="str">
        <f aca="false">IF(OR('Current trees'!A139="",N('Current trees'!F139)&lt;=0),"",'Current trees'!A139)</f>
        <v/>
      </c>
      <c r="B139" s="24" t="str">
        <f aca="false">IF(OR('Current trees'!A139="",N('Current trees'!F139)&lt;=0),"",'Current trees'!C139)</f>
        <v/>
      </c>
      <c r="C139" s="24" t="str">
        <f aca="false">IF(OR('Current trees'!A139="",N('Current trees'!F139)&lt;=0),"",'Current trees'!D139)</f>
        <v/>
      </c>
      <c r="D139" s="24" t="str">
        <f aca="false">IF(OR('Current trees'!A139="",N('Current trees'!F139)&lt;=0),"",'Current trees'!F139)</f>
        <v/>
      </c>
    </row>
    <row r="140" customFormat="false" ht="15" hidden="false" customHeight="true" outlineLevel="0" collapsed="false">
      <c r="A140" s="24" t="str">
        <f aca="false">IF(OR('Current trees'!A140="",N('Current trees'!F140)&lt;=0),"",'Current trees'!A140)</f>
        <v/>
      </c>
      <c r="B140" s="24" t="str">
        <f aca="false">IF(OR('Current trees'!A140="",N('Current trees'!F140)&lt;=0),"",'Current trees'!C140)</f>
        <v/>
      </c>
      <c r="C140" s="24" t="str">
        <f aca="false">IF(OR('Current trees'!A140="",N('Current trees'!F140)&lt;=0),"",'Current trees'!D140)</f>
        <v/>
      </c>
      <c r="D140" s="24" t="str">
        <f aca="false">IF(OR('Current trees'!A140="",N('Current trees'!F140)&lt;=0),"",'Current trees'!F140)</f>
        <v/>
      </c>
    </row>
    <row r="141" customFormat="false" ht="15" hidden="false" customHeight="true" outlineLevel="0" collapsed="false">
      <c r="A141" s="24" t="str">
        <f aca="false">IF(OR('Current trees'!A141="",N('Current trees'!F141)&lt;=0),"",'Current trees'!A141)</f>
        <v/>
      </c>
      <c r="B141" s="24" t="str">
        <f aca="false">IF(OR('Current trees'!A141="",N('Current trees'!F141)&lt;=0),"",'Current trees'!C141)</f>
        <v/>
      </c>
      <c r="C141" s="24" t="str">
        <f aca="false">IF(OR('Current trees'!A141="",N('Current trees'!F141)&lt;=0),"",'Current trees'!D141)</f>
        <v/>
      </c>
      <c r="D141" s="24" t="str">
        <f aca="false">IF(OR('Current trees'!A141="",N('Current trees'!F141)&lt;=0),"",'Current trees'!F141)</f>
        <v/>
      </c>
    </row>
    <row r="142" customFormat="false" ht="15" hidden="false" customHeight="true" outlineLevel="0" collapsed="false">
      <c r="A142" s="24" t="str">
        <f aca="false">IF(OR('Current trees'!A142="",N('Current trees'!F142)&lt;=0),"",'Current trees'!A142)</f>
        <v/>
      </c>
      <c r="B142" s="24" t="str">
        <f aca="false">IF(OR('Current trees'!A142="",N('Current trees'!F142)&lt;=0),"",'Current trees'!C142)</f>
        <v/>
      </c>
      <c r="C142" s="24" t="str">
        <f aca="false">IF(OR('Current trees'!A142="",N('Current trees'!F142)&lt;=0),"",'Current trees'!D142)</f>
        <v/>
      </c>
      <c r="D142" s="24" t="str">
        <f aca="false">IF(OR('Current trees'!A142="",N('Current trees'!F142)&lt;=0),"",'Current trees'!F142)</f>
        <v/>
      </c>
    </row>
    <row r="143" customFormat="false" ht="15" hidden="false" customHeight="true" outlineLevel="0" collapsed="false">
      <c r="A143" s="24" t="str">
        <f aca="false">IF(OR('Current trees'!A143="",N('Current trees'!F143)&lt;=0),"",'Current trees'!A143)</f>
        <v/>
      </c>
      <c r="B143" s="24" t="str">
        <f aca="false">IF(OR('Current trees'!A143="",N('Current trees'!F143)&lt;=0),"",'Current trees'!C143)</f>
        <v/>
      </c>
      <c r="C143" s="24" t="str">
        <f aca="false">IF(OR('Current trees'!A143="",N('Current trees'!F143)&lt;=0),"",'Current trees'!D143)</f>
        <v/>
      </c>
      <c r="D143" s="24" t="str">
        <f aca="false">IF(OR('Current trees'!A143="",N('Current trees'!F143)&lt;=0),"",'Current trees'!F143)</f>
        <v/>
      </c>
    </row>
    <row r="144" customFormat="false" ht="15" hidden="false" customHeight="true" outlineLevel="0" collapsed="false">
      <c r="A144" s="24" t="str">
        <f aca="false">IF(OR('Current trees'!A144="",N('Current trees'!F144)&lt;=0),"",'Current trees'!A144)</f>
        <v/>
      </c>
      <c r="B144" s="24" t="str">
        <f aca="false">IF(OR('Current trees'!A144="",N('Current trees'!F144)&lt;=0),"",'Current trees'!C144)</f>
        <v/>
      </c>
      <c r="C144" s="24" t="str">
        <f aca="false">IF(OR('Current trees'!A144="",N('Current trees'!F144)&lt;=0),"",'Current trees'!D144)</f>
        <v/>
      </c>
      <c r="D144" s="24" t="str">
        <f aca="false">IF(OR('Current trees'!A144="",N('Current trees'!F144)&lt;=0),"",'Current trees'!F144)</f>
        <v/>
      </c>
    </row>
    <row r="145" customFormat="false" ht="15" hidden="false" customHeight="true" outlineLevel="0" collapsed="false">
      <c r="A145" s="24" t="str">
        <f aca="false">IF(OR('Current trees'!A145="",N('Current trees'!F145)&lt;=0),"",'Current trees'!A145)</f>
        <v/>
      </c>
      <c r="B145" s="24" t="str">
        <f aca="false">IF(OR('Current trees'!A145="",N('Current trees'!F145)&lt;=0),"",'Current trees'!C145)</f>
        <v/>
      </c>
      <c r="C145" s="24" t="str">
        <f aca="false">IF(OR('Current trees'!A145="",N('Current trees'!F145)&lt;=0),"",'Current trees'!D145)</f>
        <v/>
      </c>
      <c r="D145" s="24" t="str">
        <f aca="false">IF(OR('Current trees'!A145="",N('Current trees'!F145)&lt;=0),"",'Current trees'!F145)</f>
        <v/>
      </c>
    </row>
    <row r="146" customFormat="false" ht="15" hidden="false" customHeight="true" outlineLevel="0" collapsed="false">
      <c r="A146" s="24" t="str">
        <f aca="false">IF(OR('Current trees'!A146="",N('Current trees'!F146)&lt;=0),"",'Current trees'!A146)</f>
        <v/>
      </c>
      <c r="B146" s="24" t="str">
        <f aca="false">IF(OR('Current trees'!A146="",N('Current trees'!F146)&lt;=0),"",'Current trees'!C146)</f>
        <v/>
      </c>
      <c r="C146" s="24" t="str">
        <f aca="false">IF(OR('Current trees'!A146="",N('Current trees'!F146)&lt;=0),"",'Current trees'!D146)</f>
        <v/>
      </c>
      <c r="D146" s="24" t="str">
        <f aca="false">IF(OR('Current trees'!A146="",N('Current trees'!F146)&lt;=0),"",'Current trees'!F146)</f>
        <v/>
      </c>
    </row>
    <row r="147" customFormat="false" ht="15" hidden="false" customHeight="true" outlineLevel="0" collapsed="false">
      <c r="A147" s="24" t="str">
        <f aca="false">IF(OR('Current trees'!A147="",N('Current trees'!F147)&lt;=0),"",'Current trees'!A147)</f>
        <v/>
      </c>
      <c r="B147" s="24" t="str">
        <f aca="false">IF(OR('Current trees'!A147="",N('Current trees'!F147)&lt;=0),"",'Current trees'!C147)</f>
        <v/>
      </c>
      <c r="C147" s="24" t="str">
        <f aca="false">IF(OR('Current trees'!A147="",N('Current trees'!F147)&lt;=0),"",'Current trees'!D147)</f>
        <v/>
      </c>
      <c r="D147" s="24" t="str">
        <f aca="false">IF(OR('Current trees'!A147="",N('Current trees'!F147)&lt;=0),"",'Current trees'!F147)</f>
        <v/>
      </c>
    </row>
    <row r="148" customFormat="false" ht="15" hidden="false" customHeight="true" outlineLevel="0" collapsed="false">
      <c r="A148" s="24" t="str">
        <f aca="false">IF(OR('Current trees'!A148="",N('Current trees'!F148)&lt;=0),"",'Current trees'!A148)</f>
        <v/>
      </c>
      <c r="B148" s="24" t="str">
        <f aca="false">IF(OR('Current trees'!A148="",N('Current trees'!F148)&lt;=0),"",'Current trees'!C148)</f>
        <v/>
      </c>
      <c r="C148" s="24" t="str">
        <f aca="false">IF(OR('Current trees'!A148="",N('Current trees'!F148)&lt;=0),"",'Current trees'!D148)</f>
        <v/>
      </c>
      <c r="D148" s="24" t="str">
        <f aca="false">IF(OR('Current trees'!A148="",N('Current trees'!F148)&lt;=0),"",'Current trees'!F148)</f>
        <v/>
      </c>
    </row>
    <row r="149" customFormat="false" ht="15" hidden="false" customHeight="true" outlineLevel="0" collapsed="false">
      <c r="A149" s="24" t="str">
        <f aca="false">IF(OR('Current trees'!A149="",N('Current trees'!F149)&lt;=0),"",'Current trees'!A149)</f>
        <v/>
      </c>
      <c r="B149" s="24" t="str">
        <f aca="false">IF(OR('Current trees'!A149="",N('Current trees'!F149)&lt;=0),"",'Current trees'!C149)</f>
        <v/>
      </c>
      <c r="C149" s="24" t="str">
        <f aca="false">IF(OR('Current trees'!A149="",N('Current trees'!F149)&lt;=0),"",'Current trees'!D149)</f>
        <v/>
      </c>
      <c r="D149" s="24" t="str">
        <f aca="false">IF(OR('Current trees'!A149="",N('Current trees'!F149)&lt;=0),"",'Current trees'!F149)</f>
        <v/>
      </c>
    </row>
    <row r="150" customFormat="false" ht="15" hidden="false" customHeight="true" outlineLevel="0" collapsed="false">
      <c r="A150" s="24" t="str">
        <f aca="false">IF(OR('Current trees'!A150="",N('Current trees'!F150)&lt;=0),"",'Current trees'!A150)</f>
        <v/>
      </c>
      <c r="B150" s="24" t="str">
        <f aca="false">IF(OR('Current trees'!A150="",N('Current trees'!F150)&lt;=0),"",'Current trees'!C150)</f>
        <v/>
      </c>
      <c r="C150" s="24" t="str">
        <f aca="false">IF(OR('Current trees'!A150="",N('Current trees'!F150)&lt;=0),"",'Current trees'!D150)</f>
        <v/>
      </c>
      <c r="D150" s="24" t="str">
        <f aca="false">IF(OR('Current trees'!A150="",N('Current trees'!F150)&lt;=0),"",'Current trees'!F150)</f>
        <v/>
      </c>
    </row>
    <row r="151" customFormat="false" ht="15" hidden="false" customHeight="true" outlineLevel="0" collapsed="false">
      <c r="A151" s="24" t="str">
        <f aca="false">IF(OR('Current trees'!A151="",N('Current trees'!F151)&lt;=0),"",'Current trees'!A151)</f>
        <v/>
      </c>
      <c r="B151" s="24" t="str">
        <f aca="false">IF(OR('Current trees'!A151="",N('Current trees'!F151)&lt;=0),"",'Current trees'!C151)</f>
        <v/>
      </c>
      <c r="C151" s="24" t="str">
        <f aca="false">IF(OR('Current trees'!A151="",N('Current trees'!F151)&lt;=0),"",'Current trees'!D151)</f>
        <v/>
      </c>
      <c r="D151" s="24" t="str">
        <f aca="false">IF(OR('Current trees'!A151="",N('Current trees'!F151)&lt;=0),"",'Current trees'!F151)</f>
        <v/>
      </c>
    </row>
    <row r="152" customFormat="false" ht="15" hidden="false" customHeight="true" outlineLevel="0" collapsed="false">
      <c r="A152" s="24" t="str">
        <f aca="false">IF(OR('Current trees'!A152="",N('Current trees'!F152)&lt;=0),"",'Current trees'!A152)</f>
        <v/>
      </c>
      <c r="B152" s="24" t="str">
        <f aca="false">IF(OR('Current trees'!A152="",N('Current trees'!F152)&lt;=0),"",'Current trees'!C152)</f>
        <v/>
      </c>
      <c r="C152" s="24" t="str">
        <f aca="false">IF(OR('Current trees'!A152="",N('Current trees'!F152)&lt;=0),"",'Current trees'!D152)</f>
        <v/>
      </c>
      <c r="D152" s="24" t="str">
        <f aca="false">IF(OR('Current trees'!A152="",N('Current trees'!F152)&lt;=0),"",'Current trees'!F152)</f>
        <v/>
      </c>
    </row>
    <row r="153" customFormat="false" ht="15" hidden="false" customHeight="true" outlineLevel="0" collapsed="false">
      <c r="A153" s="24" t="str">
        <f aca="false">IF(OR('Current trees'!A153="",N('Current trees'!F153)&lt;=0),"",'Current trees'!A153)</f>
        <v/>
      </c>
      <c r="B153" s="24" t="str">
        <f aca="false">IF(OR('Current trees'!A153="",N('Current trees'!F153)&lt;=0),"",'Current trees'!C153)</f>
        <v/>
      </c>
      <c r="C153" s="24" t="str">
        <f aca="false">IF(OR('Current trees'!A153="",N('Current trees'!F153)&lt;=0),"",'Current trees'!D153)</f>
        <v/>
      </c>
      <c r="D153" s="24" t="str">
        <f aca="false">IF(OR('Current trees'!A153="",N('Current trees'!F153)&lt;=0),"",'Current trees'!F153)</f>
        <v/>
      </c>
    </row>
    <row r="154" customFormat="false" ht="15" hidden="false" customHeight="true" outlineLevel="0" collapsed="false">
      <c r="A154" s="24" t="str">
        <f aca="false">IF(OR('Current trees'!A154="",N('Current trees'!F154)&lt;=0),"",'Current trees'!A154)</f>
        <v/>
      </c>
      <c r="B154" s="24" t="str">
        <f aca="false">IF(OR('Current trees'!A154="",N('Current trees'!F154)&lt;=0),"",'Current trees'!C154)</f>
        <v/>
      </c>
      <c r="C154" s="24" t="str">
        <f aca="false">IF(OR('Current trees'!A154="",N('Current trees'!F154)&lt;=0),"",'Current trees'!D154)</f>
        <v/>
      </c>
      <c r="D154" s="24" t="str">
        <f aca="false">IF(OR('Current trees'!A154="",N('Current trees'!F154)&lt;=0),"",'Current trees'!F154)</f>
        <v/>
      </c>
    </row>
    <row r="155" customFormat="false" ht="15" hidden="false" customHeight="true" outlineLevel="0" collapsed="false">
      <c r="A155" s="24" t="str">
        <f aca="false">IF(OR('Current trees'!A155="",N('Current trees'!F155)&lt;=0),"",'Current trees'!A155)</f>
        <v/>
      </c>
      <c r="B155" s="24" t="str">
        <f aca="false">IF(OR('Current trees'!A155="",N('Current trees'!F155)&lt;=0),"",'Current trees'!C155)</f>
        <v/>
      </c>
      <c r="C155" s="24" t="str">
        <f aca="false">IF(OR('Current trees'!A155="",N('Current trees'!F155)&lt;=0),"",'Current trees'!D155)</f>
        <v/>
      </c>
      <c r="D155" s="24" t="str">
        <f aca="false">IF(OR('Current trees'!A155="",N('Current trees'!F155)&lt;=0),"",'Current trees'!F155)</f>
        <v/>
      </c>
    </row>
    <row r="156" customFormat="false" ht="15" hidden="false" customHeight="true" outlineLevel="0" collapsed="false">
      <c r="A156" s="24" t="str">
        <f aca="false">IF(OR('Current trees'!A156="",N('Current trees'!F156)&lt;=0),"",'Current trees'!A156)</f>
        <v/>
      </c>
      <c r="B156" s="24" t="str">
        <f aca="false">IF(OR('Current trees'!A156="",N('Current trees'!F156)&lt;=0),"",'Current trees'!C156)</f>
        <v/>
      </c>
      <c r="C156" s="24" t="str">
        <f aca="false">IF(OR('Current trees'!A156="",N('Current trees'!F156)&lt;=0),"",'Current trees'!D156)</f>
        <v/>
      </c>
      <c r="D156" s="24" t="str">
        <f aca="false">IF(OR('Current trees'!A156="",N('Current trees'!F156)&lt;=0),"",'Current trees'!F156)</f>
        <v/>
      </c>
    </row>
    <row r="157" customFormat="false" ht="15" hidden="false" customHeight="true" outlineLevel="0" collapsed="false">
      <c r="A157" s="24" t="str">
        <f aca="false">IF(OR('Current trees'!A157="",N('Current trees'!F157)&lt;=0),"",'Current trees'!A157)</f>
        <v/>
      </c>
      <c r="B157" s="24" t="str">
        <f aca="false">IF(OR('Current trees'!A157="",N('Current trees'!F157)&lt;=0),"",'Current trees'!C157)</f>
        <v/>
      </c>
      <c r="C157" s="24" t="str">
        <f aca="false">IF(OR('Current trees'!A157="",N('Current trees'!F157)&lt;=0),"",'Current trees'!D157)</f>
        <v/>
      </c>
      <c r="D157" s="24" t="str">
        <f aca="false">IF(OR('Current trees'!A157="",N('Current trees'!F157)&lt;=0),"",'Current trees'!F157)</f>
        <v/>
      </c>
    </row>
    <row r="158" customFormat="false" ht="15" hidden="false" customHeight="true" outlineLevel="0" collapsed="false">
      <c r="A158" s="24" t="str">
        <f aca="false">IF(OR('Current trees'!A158="",N('Current trees'!F158)&lt;=0),"",'Current trees'!A158)</f>
        <v/>
      </c>
      <c r="B158" s="24" t="str">
        <f aca="false">IF(OR('Current trees'!A158="",N('Current trees'!F158)&lt;=0),"",'Current trees'!C158)</f>
        <v/>
      </c>
      <c r="C158" s="24" t="str">
        <f aca="false">IF(OR('Current trees'!A158="",N('Current trees'!F158)&lt;=0),"",'Current trees'!D158)</f>
        <v/>
      </c>
      <c r="D158" s="24" t="str">
        <f aca="false">IF(OR('Current trees'!A158="",N('Current trees'!F158)&lt;=0),"",'Current trees'!F158)</f>
        <v/>
      </c>
    </row>
    <row r="159" customFormat="false" ht="15" hidden="false" customHeight="true" outlineLevel="0" collapsed="false">
      <c r="A159" s="24" t="str">
        <f aca="false">IF(OR('Current trees'!A159="",N('Current trees'!F159)&lt;=0),"",'Current trees'!A159)</f>
        <v/>
      </c>
      <c r="B159" s="24" t="str">
        <f aca="false">IF(OR('Current trees'!A159="",N('Current trees'!F159)&lt;=0),"",'Current trees'!C159)</f>
        <v/>
      </c>
      <c r="C159" s="24" t="str">
        <f aca="false">IF(OR('Current trees'!A159="",N('Current trees'!F159)&lt;=0),"",'Current trees'!D159)</f>
        <v/>
      </c>
      <c r="D159" s="24" t="str">
        <f aca="false">IF(OR('Current trees'!A159="",N('Current trees'!F159)&lt;=0),"",'Current trees'!F159)</f>
        <v/>
      </c>
    </row>
    <row r="160" customFormat="false" ht="15" hidden="false" customHeight="true" outlineLevel="0" collapsed="false">
      <c r="A160" s="24" t="str">
        <f aca="false">IF(OR('Current trees'!A160="",N('Current trees'!F160)&lt;=0),"",'Current trees'!A160)</f>
        <v/>
      </c>
      <c r="B160" s="24" t="str">
        <f aca="false">IF(OR('Current trees'!A160="",N('Current trees'!F160)&lt;=0),"",'Current trees'!C160)</f>
        <v/>
      </c>
      <c r="C160" s="24" t="str">
        <f aca="false">IF(OR('Current trees'!A160="",N('Current trees'!F160)&lt;=0),"",'Current trees'!D160)</f>
        <v/>
      </c>
      <c r="D160" s="24" t="str">
        <f aca="false">IF(OR('Current trees'!A160="",N('Current trees'!F160)&lt;=0),"",'Current trees'!F160)</f>
        <v/>
      </c>
    </row>
    <row r="161" customFormat="false" ht="15" hidden="false" customHeight="true" outlineLevel="0" collapsed="false">
      <c r="A161" s="24" t="str">
        <f aca="false">IF(OR('Current trees'!A161="",N('Current trees'!F161)&lt;=0),"",'Current trees'!A161)</f>
        <v/>
      </c>
      <c r="B161" s="24" t="str">
        <f aca="false">IF(OR('Current trees'!A161="",N('Current trees'!F161)&lt;=0),"",'Current trees'!C161)</f>
        <v/>
      </c>
      <c r="C161" s="24" t="str">
        <f aca="false">IF(OR('Current trees'!A161="",N('Current trees'!F161)&lt;=0),"",'Current trees'!D161)</f>
        <v/>
      </c>
      <c r="D161" s="24" t="str">
        <f aca="false">IF(OR('Current trees'!A161="",N('Current trees'!F161)&lt;=0),"",'Current trees'!F161)</f>
        <v/>
      </c>
    </row>
    <row r="162" customFormat="false" ht="15" hidden="false" customHeight="true" outlineLevel="0" collapsed="false">
      <c r="A162" s="24" t="str">
        <f aca="false">IF(OR('Current trees'!A162="",N('Current trees'!F162)&lt;=0),"",'Current trees'!A162)</f>
        <v/>
      </c>
      <c r="B162" s="24" t="str">
        <f aca="false">IF(OR('Current trees'!A162="",N('Current trees'!F162)&lt;=0),"",'Current trees'!C162)</f>
        <v/>
      </c>
      <c r="C162" s="24" t="str">
        <f aca="false">IF(OR('Current trees'!A162="",N('Current trees'!F162)&lt;=0),"",'Current trees'!D162)</f>
        <v/>
      </c>
      <c r="D162" s="24" t="str">
        <f aca="false">IF(OR('Current trees'!A162="",N('Current trees'!F162)&lt;=0),"",'Current trees'!F162)</f>
        <v/>
      </c>
    </row>
    <row r="163" customFormat="false" ht="15" hidden="false" customHeight="true" outlineLevel="0" collapsed="false">
      <c r="A163" s="24" t="str">
        <f aca="false">IF(OR('Current trees'!A163="",N('Current trees'!F163)&lt;=0),"",'Current trees'!A163)</f>
        <v/>
      </c>
      <c r="B163" s="24" t="str">
        <f aca="false">IF(OR('Current trees'!A163="",N('Current trees'!F163)&lt;=0),"",'Current trees'!C163)</f>
        <v/>
      </c>
      <c r="C163" s="24" t="str">
        <f aca="false">IF(OR('Current trees'!A163="",N('Current trees'!F163)&lt;=0),"",'Current trees'!D163)</f>
        <v/>
      </c>
      <c r="D163" s="24" t="str">
        <f aca="false">IF(OR('Current trees'!A163="",N('Current trees'!F163)&lt;=0),"",'Current trees'!F163)</f>
        <v/>
      </c>
    </row>
    <row r="164" customFormat="false" ht="15" hidden="false" customHeight="true" outlineLevel="0" collapsed="false">
      <c r="A164" s="24" t="str">
        <f aca="false">IF(OR('Current trees'!A164="",N('Current trees'!F164)&lt;=0),"",'Current trees'!A164)</f>
        <v/>
      </c>
      <c r="B164" s="24" t="str">
        <f aca="false">IF(OR('Current trees'!A164="",N('Current trees'!F164)&lt;=0),"",'Current trees'!C164)</f>
        <v/>
      </c>
      <c r="C164" s="24" t="str">
        <f aca="false">IF(OR('Current trees'!A164="",N('Current trees'!F164)&lt;=0),"",'Current trees'!D164)</f>
        <v/>
      </c>
      <c r="D164" s="24" t="str">
        <f aca="false">IF(OR('Current trees'!A164="",N('Current trees'!F164)&lt;=0),"",'Current trees'!F164)</f>
        <v/>
      </c>
    </row>
    <row r="165" customFormat="false" ht="15" hidden="false" customHeight="true" outlineLevel="0" collapsed="false">
      <c r="A165" s="24" t="str">
        <f aca="false">IF(OR('Current trees'!A165="",N('Current trees'!F165)&lt;=0),"",'Current trees'!A165)</f>
        <v/>
      </c>
      <c r="B165" s="24" t="str">
        <f aca="false">IF(OR('Current trees'!A165="",N('Current trees'!F165)&lt;=0),"",'Current trees'!C165)</f>
        <v/>
      </c>
      <c r="C165" s="24" t="str">
        <f aca="false">IF(OR('Current trees'!A165="",N('Current trees'!F165)&lt;=0),"",'Current trees'!D165)</f>
        <v/>
      </c>
      <c r="D165" s="24" t="str">
        <f aca="false">IF(OR('Current trees'!A165="",N('Current trees'!F165)&lt;=0),"",'Current trees'!F165)</f>
        <v/>
      </c>
    </row>
    <row r="166" customFormat="false" ht="15" hidden="false" customHeight="true" outlineLevel="0" collapsed="false">
      <c r="A166" s="24" t="str">
        <f aca="false">IF(OR('Current trees'!A166="",N('Current trees'!F166)&lt;=0),"",'Current trees'!A166)</f>
        <v/>
      </c>
      <c r="B166" s="24" t="str">
        <f aca="false">IF(OR('Current trees'!A166="",N('Current trees'!F166)&lt;=0),"",'Current trees'!C166)</f>
        <v/>
      </c>
      <c r="C166" s="24" t="str">
        <f aca="false">IF(OR('Current trees'!A166="",N('Current trees'!F166)&lt;=0),"",'Current trees'!D166)</f>
        <v/>
      </c>
      <c r="D166" s="24" t="str">
        <f aca="false">IF(OR('Current trees'!A166="",N('Current trees'!F166)&lt;=0),"",'Current trees'!F166)</f>
        <v/>
      </c>
    </row>
    <row r="167" customFormat="false" ht="15" hidden="false" customHeight="true" outlineLevel="0" collapsed="false">
      <c r="A167" s="24" t="str">
        <f aca="false">IF(OR('Current trees'!A167="",N('Current trees'!F167)&lt;=0),"",'Current trees'!A167)</f>
        <v/>
      </c>
      <c r="B167" s="24" t="str">
        <f aca="false">IF(OR('Current trees'!A167="",N('Current trees'!F167)&lt;=0),"",'Current trees'!C167)</f>
        <v/>
      </c>
      <c r="C167" s="24" t="str">
        <f aca="false">IF(OR('Current trees'!A167="",N('Current trees'!F167)&lt;=0),"",'Current trees'!D167)</f>
        <v/>
      </c>
      <c r="D167" s="24" t="str">
        <f aca="false">IF(OR('Current trees'!A167="",N('Current trees'!F167)&lt;=0),"",'Current trees'!F167)</f>
        <v/>
      </c>
    </row>
    <row r="168" customFormat="false" ht="15" hidden="false" customHeight="true" outlineLevel="0" collapsed="false">
      <c r="A168" s="24" t="str">
        <f aca="false">IF(OR('Current trees'!A168="",N('Current trees'!F168)&lt;=0),"",'Current trees'!A168)</f>
        <v/>
      </c>
      <c r="B168" s="24" t="str">
        <f aca="false">IF(OR('Current trees'!A168="",N('Current trees'!F168)&lt;=0),"",'Current trees'!C168)</f>
        <v/>
      </c>
      <c r="C168" s="24" t="str">
        <f aca="false">IF(OR('Current trees'!A168="",N('Current trees'!F168)&lt;=0),"",'Current trees'!D168)</f>
        <v/>
      </c>
      <c r="D168" s="24" t="str">
        <f aca="false">IF(OR('Current trees'!A168="",N('Current trees'!F168)&lt;=0),"",'Current trees'!F168)</f>
        <v/>
      </c>
    </row>
    <row r="169" customFormat="false" ht="15" hidden="false" customHeight="true" outlineLevel="0" collapsed="false">
      <c r="A169" s="24" t="str">
        <f aca="false">IF(OR('Current trees'!A169="",N('Current trees'!F169)&lt;=0),"",'Current trees'!A169)</f>
        <v/>
      </c>
      <c r="B169" s="24" t="str">
        <f aca="false">IF(OR('Current trees'!A169="",N('Current trees'!F169)&lt;=0),"",'Current trees'!C169)</f>
        <v/>
      </c>
      <c r="C169" s="24" t="str">
        <f aca="false">IF(OR('Current trees'!A169="",N('Current trees'!F169)&lt;=0),"",'Current trees'!D169)</f>
        <v/>
      </c>
      <c r="D169" s="24" t="str">
        <f aca="false">IF(OR('Current trees'!A169="",N('Current trees'!F169)&lt;=0),"",'Current trees'!F169)</f>
        <v/>
      </c>
    </row>
    <row r="170" customFormat="false" ht="15" hidden="false" customHeight="true" outlineLevel="0" collapsed="false">
      <c r="A170" s="24" t="str">
        <f aca="false">IF(OR('Current trees'!A170="",N('Current trees'!F170)&lt;=0),"",'Current trees'!A170)</f>
        <v/>
      </c>
      <c r="B170" s="24" t="str">
        <f aca="false">IF(OR('Current trees'!A170="",N('Current trees'!F170)&lt;=0),"",'Current trees'!C170)</f>
        <v/>
      </c>
      <c r="C170" s="24" t="str">
        <f aca="false">IF(OR('Current trees'!A170="",N('Current trees'!F170)&lt;=0),"",'Current trees'!D170)</f>
        <v/>
      </c>
      <c r="D170" s="24" t="str">
        <f aca="false">IF(OR('Current trees'!A170="",N('Current trees'!F170)&lt;=0),"",'Current trees'!F170)</f>
        <v/>
      </c>
    </row>
    <row r="171" customFormat="false" ht="15" hidden="false" customHeight="true" outlineLevel="0" collapsed="false">
      <c r="A171" s="24" t="str">
        <f aca="false">IF(OR('Current trees'!A171="",N('Current trees'!F171)&lt;=0),"",'Current trees'!A171)</f>
        <v/>
      </c>
      <c r="B171" s="24" t="str">
        <f aca="false">IF(OR('Current trees'!A171="",N('Current trees'!F171)&lt;=0),"",'Current trees'!C171)</f>
        <v/>
      </c>
      <c r="C171" s="24" t="str">
        <f aca="false">IF(OR('Current trees'!A171="",N('Current trees'!F171)&lt;=0),"",'Current trees'!D171)</f>
        <v/>
      </c>
      <c r="D171" s="24" t="str">
        <f aca="false">IF(OR('Current trees'!A171="",N('Current trees'!F171)&lt;=0),"",'Current trees'!F171)</f>
        <v/>
      </c>
    </row>
    <row r="172" customFormat="false" ht="15" hidden="false" customHeight="true" outlineLevel="0" collapsed="false">
      <c r="A172" s="24" t="str">
        <f aca="false">IF(OR('Current trees'!A172="",N('Current trees'!F172)&lt;=0),"",'Current trees'!A172)</f>
        <v/>
      </c>
      <c r="B172" s="24" t="str">
        <f aca="false">IF(OR('Current trees'!A172="",N('Current trees'!F172)&lt;=0),"",'Current trees'!C172)</f>
        <v/>
      </c>
      <c r="C172" s="24" t="str">
        <f aca="false">IF(OR('Current trees'!A172="",N('Current trees'!F172)&lt;=0),"",'Current trees'!D172)</f>
        <v/>
      </c>
      <c r="D172" s="24" t="str">
        <f aca="false">IF(OR('Current trees'!A172="",N('Current trees'!F172)&lt;=0),"",'Current trees'!F172)</f>
        <v/>
      </c>
    </row>
    <row r="173" customFormat="false" ht="15" hidden="false" customHeight="true" outlineLevel="0" collapsed="false">
      <c r="A173" s="24" t="str">
        <f aca="false">IF(OR('Current trees'!A173="",N('Current trees'!F173)&lt;=0),"",'Current trees'!A173)</f>
        <v/>
      </c>
      <c r="B173" s="24" t="str">
        <f aca="false">IF(OR('Current trees'!A173="",N('Current trees'!F173)&lt;=0),"",'Current trees'!C173)</f>
        <v/>
      </c>
      <c r="C173" s="24" t="str">
        <f aca="false">IF(OR('Current trees'!A173="",N('Current trees'!F173)&lt;=0),"",'Current trees'!D173)</f>
        <v/>
      </c>
      <c r="D173" s="24" t="str">
        <f aca="false">IF(OR('Current trees'!A173="",N('Current trees'!F173)&lt;=0),"",'Current trees'!F173)</f>
        <v/>
      </c>
    </row>
    <row r="174" customFormat="false" ht="15" hidden="false" customHeight="true" outlineLevel="0" collapsed="false">
      <c r="A174" s="24" t="str">
        <f aca="false">IF(OR('Current trees'!A174="",N('Current trees'!F174)&lt;=0),"",'Current trees'!A174)</f>
        <v/>
      </c>
      <c r="B174" s="24" t="str">
        <f aca="false">IF(OR('Current trees'!A174="",N('Current trees'!F174)&lt;=0),"",'Current trees'!C174)</f>
        <v/>
      </c>
      <c r="C174" s="24" t="str">
        <f aca="false">IF(OR('Current trees'!A174="",N('Current trees'!F174)&lt;=0),"",'Current trees'!D174)</f>
        <v/>
      </c>
      <c r="D174" s="24" t="str">
        <f aca="false">IF(OR('Current trees'!A174="",N('Current trees'!F174)&lt;=0),"",'Current trees'!F174)</f>
        <v/>
      </c>
    </row>
    <row r="175" customFormat="false" ht="15" hidden="false" customHeight="true" outlineLevel="0" collapsed="false">
      <c r="A175" s="24" t="str">
        <f aca="false">IF(OR('Current trees'!A175="",N('Current trees'!F175)&lt;=0),"",'Current trees'!A175)</f>
        <v/>
      </c>
      <c r="B175" s="24" t="str">
        <f aca="false">IF(OR('Current trees'!A175="",N('Current trees'!F175)&lt;=0),"",'Current trees'!C175)</f>
        <v/>
      </c>
      <c r="C175" s="24" t="str">
        <f aca="false">IF(OR('Current trees'!A175="",N('Current trees'!F175)&lt;=0),"",'Current trees'!D175)</f>
        <v/>
      </c>
      <c r="D175" s="24" t="str">
        <f aca="false">IF(OR('Current trees'!A175="",N('Current trees'!F175)&lt;=0),"",'Current trees'!F175)</f>
        <v/>
      </c>
    </row>
    <row r="176" customFormat="false" ht="15" hidden="false" customHeight="true" outlineLevel="0" collapsed="false">
      <c r="A176" s="24" t="str">
        <f aca="false">IF(OR('Current trees'!A176="",N('Current trees'!F176)&lt;=0),"",'Current trees'!A176)</f>
        <v/>
      </c>
      <c r="B176" s="24" t="str">
        <f aca="false">IF(OR('Current trees'!A176="",N('Current trees'!F176)&lt;=0),"",'Current trees'!C176)</f>
        <v/>
      </c>
      <c r="C176" s="24" t="str">
        <f aca="false">IF(OR('Current trees'!A176="",N('Current trees'!F176)&lt;=0),"",'Current trees'!D176)</f>
        <v/>
      </c>
      <c r="D176" s="24" t="str">
        <f aca="false">IF(OR('Current trees'!A176="",N('Current trees'!F176)&lt;=0),"",'Current trees'!F176)</f>
        <v/>
      </c>
    </row>
    <row r="177" customFormat="false" ht="15" hidden="false" customHeight="true" outlineLevel="0" collapsed="false">
      <c r="A177" s="24" t="str">
        <f aca="false">IF(OR('Current trees'!A177="",N('Current trees'!F177)&lt;=0),"",'Current trees'!A177)</f>
        <v/>
      </c>
      <c r="B177" s="24" t="str">
        <f aca="false">IF(OR('Current trees'!A177="",N('Current trees'!F177)&lt;=0),"",'Current trees'!C177)</f>
        <v/>
      </c>
      <c r="C177" s="24" t="str">
        <f aca="false">IF(OR('Current trees'!A177="",N('Current trees'!F177)&lt;=0),"",'Current trees'!D177)</f>
        <v/>
      </c>
      <c r="D177" s="24" t="str">
        <f aca="false">IF(OR('Current trees'!A177="",N('Current trees'!F177)&lt;=0),"",'Current trees'!F177)</f>
        <v/>
      </c>
    </row>
    <row r="178" customFormat="false" ht="15" hidden="false" customHeight="true" outlineLevel="0" collapsed="false">
      <c r="A178" s="24" t="str">
        <f aca="false">IF(OR('Current trees'!A178="",N('Current trees'!F178)&lt;=0),"",'Current trees'!A178)</f>
        <v/>
      </c>
      <c r="B178" s="24" t="str">
        <f aca="false">IF(OR('Current trees'!A178="",N('Current trees'!F178)&lt;=0),"",'Current trees'!C178)</f>
        <v/>
      </c>
      <c r="C178" s="24" t="str">
        <f aca="false">IF(OR('Current trees'!A178="",N('Current trees'!F178)&lt;=0),"",'Current trees'!D178)</f>
        <v/>
      </c>
      <c r="D178" s="24" t="str">
        <f aca="false">IF(OR('Current trees'!A178="",N('Current trees'!F178)&lt;=0),"",'Current trees'!F178)</f>
        <v/>
      </c>
    </row>
    <row r="179" customFormat="false" ht="15" hidden="false" customHeight="true" outlineLevel="0" collapsed="false">
      <c r="A179" s="24" t="str">
        <f aca="false">IF(OR('Current trees'!A179="",N('Current trees'!F179)&lt;=0),"",'Current trees'!A179)</f>
        <v/>
      </c>
      <c r="B179" s="24" t="str">
        <f aca="false">IF(OR('Current trees'!A179="",N('Current trees'!F179)&lt;=0),"",'Current trees'!C179)</f>
        <v/>
      </c>
      <c r="C179" s="24" t="str">
        <f aca="false">IF(OR('Current trees'!A179="",N('Current trees'!F179)&lt;=0),"",'Current trees'!D179)</f>
        <v/>
      </c>
      <c r="D179" s="24" t="str">
        <f aca="false">IF(OR('Current trees'!A179="",N('Current trees'!F179)&lt;=0),"",'Current trees'!F179)</f>
        <v/>
      </c>
    </row>
    <row r="180" customFormat="false" ht="15" hidden="false" customHeight="true" outlineLevel="0" collapsed="false">
      <c r="A180" s="24" t="str">
        <f aca="false">IF(OR('Current trees'!A180="",N('Current trees'!F180)&lt;=0),"",'Current trees'!A180)</f>
        <v/>
      </c>
      <c r="B180" s="24" t="str">
        <f aca="false">IF(OR('Current trees'!A180="",N('Current trees'!F180)&lt;=0),"",'Current trees'!C180)</f>
        <v/>
      </c>
      <c r="C180" s="24" t="str">
        <f aca="false">IF(OR('Current trees'!A180="",N('Current trees'!F180)&lt;=0),"",'Current trees'!D180)</f>
        <v/>
      </c>
      <c r="D180" s="24" t="str">
        <f aca="false">IF(OR('Current trees'!A180="",N('Current trees'!F180)&lt;=0),"",'Current trees'!F180)</f>
        <v/>
      </c>
    </row>
    <row r="181" customFormat="false" ht="15" hidden="false" customHeight="true" outlineLevel="0" collapsed="false">
      <c r="A181" s="24" t="str">
        <f aca="false">IF(OR('Current trees'!A181="",N('Current trees'!F181)&lt;=0),"",'Current trees'!A181)</f>
        <v/>
      </c>
      <c r="B181" s="24" t="str">
        <f aca="false">IF(OR('Current trees'!A181="",N('Current trees'!F181)&lt;=0),"",'Current trees'!C181)</f>
        <v/>
      </c>
      <c r="C181" s="24" t="str">
        <f aca="false">IF(OR('Current trees'!A181="",N('Current trees'!F181)&lt;=0),"",'Current trees'!D181)</f>
        <v/>
      </c>
      <c r="D181" s="24" t="str">
        <f aca="false">IF(OR('Current trees'!A181="",N('Current trees'!F181)&lt;=0),"",'Current trees'!F181)</f>
        <v/>
      </c>
    </row>
    <row r="182" customFormat="false" ht="15" hidden="false" customHeight="true" outlineLevel="0" collapsed="false">
      <c r="A182" s="24" t="str">
        <f aca="false">IF(OR('Current trees'!A182="",N('Current trees'!F182)&lt;=0),"",'Current trees'!A182)</f>
        <v/>
      </c>
      <c r="B182" s="24" t="str">
        <f aca="false">IF(OR('Current trees'!A182="",N('Current trees'!F182)&lt;=0),"",'Current trees'!C182)</f>
        <v/>
      </c>
      <c r="C182" s="24" t="str">
        <f aca="false">IF(OR('Current trees'!A182="",N('Current trees'!F182)&lt;=0),"",'Current trees'!D182)</f>
        <v/>
      </c>
      <c r="D182" s="24" t="str">
        <f aca="false">IF(OR('Current trees'!A182="",N('Current trees'!F182)&lt;=0),"",'Current trees'!F182)</f>
        <v/>
      </c>
    </row>
    <row r="183" customFormat="false" ht="15" hidden="false" customHeight="true" outlineLevel="0" collapsed="false">
      <c r="A183" s="24" t="str">
        <f aca="false">IF(OR('Current trees'!A183="",N('Current trees'!F183)&lt;=0),"",'Current trees'!A183)</f>
        <v/>
      </c>
      <c r="B183" s="24" t="str">
        <f aca="false">IF(OR('Current trees'!A183="",N('Current trees'!F183)&lt;=0),"",'Current trees'!C183)</f>
        <v/>
      </c>
      <c r="C183" s="24" t="str">
        <f aca="false">IF(OR('Current trees'!A183="",N('Current trees'!F183)&lt;=0),"",'Current trees'!D183)</f>
        <v/>
      </c>
      <c r="D183" s="24" t="str">
        <f aca="false">IF(OR('Current trees'!A183="",N('Current trees'!F183)&lt;=0),"",'Current trees'!F183)</f>
        <v/>
      </c>
    </row>
    <row r="184" customFormat="false" ht="15" hidden="false" customHeight="true" outlineLevel="0" collapsed="false">
      <c r="A184" s="24" t="str">
        <f aca="false">IF(OR('Current trees'!A184="",N('Current trees'!F184)&lt;=0),"",'Current trees'!A184)</f>
        <v/>
      </c>
      <c r="B184" s="24" t="str">
        <f aca="false">IF(OR('Current trees'!A184="",N('Current trees'!F184)&lt;=0),"",'Current trees'!C184)</f>
        <v/>
      </c>
      <c r="C184" s="24" t="str">
        <f aca="false">IF(OR('Current trees'!A184="",N('Current trees'!F184)&lt;=0),"",'Current trees'!D184)</f>
        <v/>
      </c>
      <c r="D184" s="24" t="str">
        <f aca="false">IF(OR('Current trees'!A184="",N('Current trees'!F184)&lt;=0),"",'Current trees'!F184)</f>
        <v/>
      </c>
    </row>
    <row r="185" customFormat="false" ht="15" hidden="false" customHeight="true" outlineLevel="0" collapsed="false">
      <c r="A185" s="24" t="str">
        <f aca="false">IF(OR('Current trees'!A185="",N('Current trees'!F185)&lt;=0),"",'Current trees'!A185)</f>
        <v/>
      </c>
      <c r="B185" s="24" t="str">
        <f aca="false">IF(OR('Current trees'!A185="",N('Current trees'!F185)&lt;=0),"",'Current trees'!C185)</f>
        <v/>
      </c>
      <c r="C185" s="24" t="str">
        <f aca="false">IF(OR('Current trees'!A185="",N('Current trees'!F185)&lt;=0),"",'Current trees'!D185)</f>
        <v/>
      </c>
      <c r="D185" s="24" t="str">
        <f aca="false">IF(OR('Current trees'!A185="",N('Current trees'!F185)&lt;=0),"",'Current trees'!F185)</f>
        <v/>
      </c>
    </row>
    <row r="186" customFormat="false" ht="15" hidden="false" customHeight="true" outlineLevel="0" collapsed="false">
      <c r="A186" s="24" t="str">
        <f aca="false">IF(OR('Current trees'!A186="",N('Current trees'!F186)&lt;=0),"",'Current trees'!A186)</f>
        <v/>
      </c>
      <c r="B186" s="24" t="str">
        <f aca="false">IF(OR('Current trees'!A186="",N('Current trees'!F186)&lt;=0),"",'Current trees'!C186)</f>
        <v/>
      </c>
      <c r="C186" s="24" t="str">
        <f aca="false">IF(OR('Current trees'!A186="",N('Current trees'!F186)&lt;=0),"",'Current trees'!D186)</f>
        <v/>
      </c>
      <c r="D186" s="24" t="str">
        <f aca="false">IF(OR('Current trees'!A186="",N('Current trees'!F186)&lt;=0),"",'Current trees'!F186)</f>
        <v/>
      </c>
    </row>
    <row r="187" customFormat="false" ht="15" hidden="false" customHeight="true" outlineLevel="0" collapsed="false">
      <c r="A187" s="24" t="str">
        <f aca="false">IF(OR('Current trees'!A187="",N('Current trees'!F187)&lt;=0),"",'Current trees'!A187)</f>
        <v/>
      </c>
      <c r="B187" s="24" t="str">
        <f aca="false">IF(OR('Current trees'!A187="",N('Current trees'!F187)&lt;=0),"",'Current trees'!C187)</f>
        <v/>
      </c>
      <c r="C187" s="24" t="str">
        <f aca="false">IF(OR('Current trees'!A187="",N('Current trees'!F187)&lt;=0),"",'Current trees'!D187)</f>
        <v/>
      </c>
      <c r="D187" s="24" t="str">
        <f aca="false">IF(OR('Current trees'!A187="",N('Current trees'!F187)&lt;=0),"",'Current trees'!F187)</f>
        <v/>
      </c>
    </row>
    <row r="188" customFormat="false" ht="15" hidden="false" customHeight="true" outlineLevel="0" collapsed="false">
      <c r="A188" s="24" t="str">
        <f aca="false">IF(OR('Current trees'!A188="",N('Current trees'!F188)&lt;=0),"",'Current trees'!A188)</f>
        <v/>
      </c>
      <c r="B188" s="24" t="str">
        <f aca="false">IF(OR('Current trees'!A188="",N('Current trees'!F188)&lt;=0),"",'Current trees'!C188)</f>
        <v/>
      </c>
      <c r="C188" s="24" t="str">
        <f aca="false">IF(OR('Current trees'!A188="",N('Current trees'!F188)&lt;=0),"",'Current trees'!D188)</f>
        <v/>
      </c>
      <c r="D188" s="24" t="str">
        <f aca="false">IF(OR('Current trees'!A188="",N('Current trees'!F188)&lt;=0),"",'Current trees'!F188)</f>
        <v/>
      </c>
    </row>
    <row r="189" customFormat="false" ht="15" hidden="false" customHeight="true" outlineLevel="0" collapsed="false">
      <c r="A189" s="24" t="str">
        <f aca="false">IF(OR('Current trees'!A189="",N('Current trees'!F189)&lt;=0),"",'Current trees'!A189)</f>
        <v/>
      </c>
      <c r="B189" s="24" t="str">
        <f aca="false">IF(OR('Current trees'!A189="",N('Current trees'!F189)&lt;=0),"",'Current trees'!C189)</f>
        <v/>
      </c>
      <c r="C189" s="24" t="str">
        <f aca="false">IF(OR('Current trees'!A189="",N('Current trees'!F189)&lt;=0),"",'Current trees'!D189)</f>
        <v/>
      </c>
      <c r="D189" s="24" t="str">
        <f aca="false">IF(OR('Current trees'!A189="",N('Current trees'!F189)&lt;=0),"",'Current trees'!F189)</f>
        <v/>
      </c>
    </row>
    <row r="190" customFormat="false" ht="15" hidden="false" customHeight="true" outlineLevel="0" collapsed="false">
      <c r="A190" s="24" t="str">
        <f aca="false">IF(OR('Current trees'!A190="",N('Current trees'!F190)&lt;=0),"",'Current trees'!A190)</f>
        <v/>
      </c>
      <c r="B190" s="24" t="str">
        <f aca="false">IF(OR('Current trees'!A190="",N('Current trees'!F190)&lt;=0),"",'Current trees'!C190)</f>
        <v/>
      </c>
      <c r="C190" s="24" t="str">
        <f aca="false">IF(OR('Current trees'!A190="",N('Current trees'!F190)&lt;=0),"",'Current trees'!D190)</f>
        <v/>
      </c>
      <c r="D190" s="24" t="str">
        <f aca="false">IF(OR('Current trees'!A190="",N('Current trees'!F190)&lt;=0),"",'Current trees'!F190)</f>
        <v/>
      </c>
    </row>
    <row r="191" customFormat="false" ht="15" hidden="false" customHeight="true" outlineLevel="0" collapsed="false">
      <c r="A191" s="24" t="str">
        <f aca="false">IF(OR('Current trees'!A191="",N('Current trees'!F191)&lt;=0),"",'Current trees'!A191)</f>
        <v/>
      </c>
      <c r="B191" s="24" t="str">
        <f aca="false">IF(OR('Current trees'!A191="",N('Current trees'!F191)&lt;=0),"",'Current trees'!C191)</f>
        <v/>
      </c>
      <c r="C191" s="24" t="str">
        <f aca="false">IF(OR('Current trees'!A191="",N('Current trees'!F191)&lt;=0),"",'Current trees'!D191)</f>
        <v/>
      </c>
      <c r="D191" s="24" t="str">
        <f aca="false">IF(OR('Current trees'!A191="",N('Current trees'!F191)&lt;=0),"",'Current trees'!F191)</f>
        <v/>
      </c>
    </row>
    <row r="192" customFormat="false" ht="15" hidden="false" customHeight="true" outlineLevel="0" collapsed="false">
      <c r="A192" s="24" t="str">
        <f aca="false">IF(OR('Current trees'!A192="",N('Current trees'!F192)&lt;=0),"",'Current trees'!A192)</f>
        <v/>
      </c>
      <c r="B192" s="24" t="str">
        <f aca="false">IF(OR('Current trees'!A192="",N('Current trees'!F192)&lt;=0),"",'Current trees'!C192)</f>
        <v/>
      </c>
      <c r="C192" s="24" t="str">
        <f aca="false">IF(OR('Current trees'!A192="",N('Current trees'!F192)&lt;=0),"",'Current trees'!D192)</f>
        <v/>
      </c>
      <c r="D192" s="24" t="str">
        <f aca="false">IF(OR('Current trees'!A192="",N('Current trees'!F192)&lt;=0),"",'Current trees'!F192)</f>
        <v/>
      </c>
    </row>
    <row r="193" customFormat="false" ht="15" hidden="false" customHeight="true" outlineLevel="0" collapsed="false">
      <c r="A193" s="24" t="str">
        <f aca="false">IF(OR('Current trees'!A193="",N('Current trees'!F193)&lt;=0),"",'Current trees'!A193)</f>
        <v/>
      </c>
      <c r="B193" s="24" t="str">
        <f aca="false">IF(OR('Current trees'!A193="",N('Current trees'!F193)&lt;=0),"",'Current trees'!C193)</f>
        <v/>
      </c>
      <c r="C193" s="24" t="str">
        <f aca="false">IF(OR('Current trees'!A193="",N('Current trees'!F193)&lt;=0),"",'Current trees'!D193)</f>
        <v/>
      </c>
      <c r="D193" s="24" t="str">
        <f aca="false">IF(OR('Current trees'!A193="",N('Current trees'!F193)&lt;=0),"",'Current trees'!F193)</f>
        <v/>
      </c>
    </row>
    <row r="194" customFormat="false" ht="15" hidden="false" customHeight="true" outlineLevel="0" collapsed="false">
      <c r="A194" s="24" t="str">
        <f aca="false">IF(OR('Current trees'!A194="",N('Current trees'!F194)&lt;=0),"",'Current trees'!A194)</f>
        <v/>
      </c>
      <c r="B194" s="24" t="str">
        <f aca="false">IF(OR('Current trees'!A194="",N('Current trees'!F194)&lt;=0),"",'Current trees'!C194)</f>
        <v/>
      </c>
      <c r="C194" s="24" t="str">
        <f aca="false">IF(OR('Current trees'!A194="",N('Current trees'!F194)&lt;=0),"",'Current trees'!D194)</f>
        <v/>
      </c>
      <c r="D194" s="24" t="str">
        <f aca="false">IF(OR('Current trees'!A194="",N('Current trees'!F194)&lt;=0),"",'Current trees'!F194)</f>
        <v/>
      </c>
    </row>
    <row r="195" customFormat="false" ht="15" hidden="false" customHeight="true" outlineLevel="0" collapsed="false">
      <c r="A195" s="24" t="str">
        <f aca="false">IF(OR('Current trees'!A195="",N('Current trees'!F195)&lt;=0),"",'Current trees'!A195)</f>
        <v/>
      </c>
      <c r="B195" s="24" t="str">
        <f aca="false">IF(OR('Current trees'!A195="",N('Current trees'!F195)&lt;=0),"",'Current trees'!C195)</f>
        <v/>
      </c>
      <c r="C195" s="24" t="str">
        <f aca="false">IF(OR('Current trees'!A195="",N('Current trees'!F195)&lt;=0),"",'Current trees'!D195)</f>
        <v/>
      </c>
      <c r="D195" s="24" t="str">
        <f aca="false">IF(OR('Current trees'!A195="",N('Current trees'!F195)&lt;=0),"",'Current trees'!F195)</f>
        <v/>
      </c>
    </row>
    <row r="196" customFormat="false" ht="15" hidden="false" customHeight="true" outlineLevel="0" collapsed="false">
      <c r="A196" s="24" t="str">
        <f aca="false">IF(OR('Current trees'!A196="",N('Current trees'!F196)&lt;=0),"",'Current trees'!A196)</f>
        <v/>
      </c>
      <c r="B196" s="24" t="str">
        <f aca="false">IF(OR('Current trees'!A196="",N('Current trees'!F196)&lt;=0),"",'Current trees'!C196)</f>
        <v/>
      </c>
      <c r="C196" s="24" t="str">
        <f aca="false">IF(OR('Current trees'!A196="",N('Current trees'!F196)&lt;=0),"",'Current trees'!D196)</f>
        <v/>
      </c>
      <c r="D196" s="24" t="str">
        <f aca="false">IF(OR('Current trees'!A196="",N('Current trees'!F196)&lt;=0),"",'Current trees'!F196)</f>
        <v/>
      </c>
    </row>
    <row r="197" customFormat="false" ht="15" hidden="false" customHeight="true" outlineLevel="0" collapsed="false">
      <c r="A197" s="24" t="str">
        <f aca="false">IF(OR('Current trees'!A197="",N('Current trees'!F197)&lt;=0),"",'Current trees'!A197)</f>
        <v/>
      </c>
      <c r="B197" s="24" t="str">
        <f aca="false">IF(OR('Current trees'!A197="",N('Current trees'!F197)&lt;=0),"",'Current trees'!C197)</f>
        <v/>
      </c>
      <c r="C197" s="24" t="str">
        <f aca="false">IF(OR('Current trees'!A197="",N('Current trees'!F197)&lt;=0),"",'Current trees'!D197)</f>
        <v/>
      </c>
      <c r="D197" s="24" t="str">
        <f aca="false">IF(OR('Current trees'!A197="",N('Current trees'!F197)&lt;=0),"",'Current trees'!F197)</f>
        <v/>
      </c>
    </row>
    <row r="198" customFormat="false" ht="15" hidden="false" customHeight="true" outlineLevel="0" collapsed="false">
      <c r="A198" s="24" t="str">
        <f aca="false">IF(OR('Current trees'!A198="",N('Current trees'!F198)&lt;=0),"",'Current trees'!A198)</f>
        <v/>
      </c>
      <c r="B198" s="24" t="str">
        <f aca="false">IF(OR('Current trees'!A198="",N('Current trees'!F198)&lt;=0),"",'Current trees'!C198)</f>
        <v/>
      </c>
      <c r="C198" s="24" t="str">
        <f aca="false">IF(OR('Current trees'!A198="",N('Current trees'!F198)&lt;=0),"",'Current trees'!D198)</f>
        <v/>
      </c>
      <c r="D198" s="24" t="str">
        <f aca="false">IF(OR('Current trees'!A198="",N('Current trees'!F198)&lt;=0),"",'Current trees'!F198)</f>
        <v/>
      </c>
    </row>
    <row r="199" customFormat="false" ht="15" hidden="false" customHeight="true" outlineLevel="0" collapsed="false">
      <c r="A199" s="24" t="str">
        <f aca="false">IF(OR('Current trees'!A199="",N('Current trees'!F199)&lt;=0),"",'Current trees'!A199)</f>
        <v/>
      </c>
      <c r="B199" s="24" t="str">
        <f aca="false">IF(OR('Current trees'!A199="",N('Current trees'!F199)&lt;=0),"",'Current trees'!C199)</f>
        <v/>
      </c>
      <c r="C199" s="24" t="str">
        <f aca="false">IF(OR('Current trees'!A199="",N('Current trees'!F199)&lt;=0),"",'Current trees'!D199)</f>
        <v/>
      </c>
      <c r="D199" s="24" t="str">
        <f aca="false">IF(OR('Current trees'!A199="",N('Current trees'!F199)&lt;=0),"",'Current trees'!F199)</f>
        <v/>
      </c>
    </row>
    <row r="200" customFormat="false" ht="15" hidden="false" customHeight="true" outlineLevel="0" collapsed="false">
      <c r="A200" s="24" t="str">
        <f aca="false">IF(OR('Current trees'!A200="",N('Current trees'!F200)&lt;=0),"",'Current trees'!A200)</f>
        <v/>
      </c>
      <c r="B200" s="24" t="str">
        <f aca="false">IF(OR('Current trees'!A200="",N('Current trees'!F200)&lt;=0),"",'Current trees'!C200)</f>
        <v/>
      </c>
      <c r="C200" s="24" t="str">
        <f aca="false">IF(OR('Current trees'!A200="",N('Current trees'!F200)&lt;=0),"",'Current trees'!D200)</f>
        <v/>
      </c>
      <c r="D200" s="24" t="str">
        <f aca="false">IF(OR('Current trees'!A200="",N('Current trees'!F200)&lt;=0),"",'Current trees'!F200)</f>
        <v/>
      </c>
    </row>
    <row r="201" customFormat="false" ht="15" hidden="false" customHeight="true" outlineLevel="0" collapsed="false">
      <c r="A201" s="24" t="str">
        <f aca="false">IF(OR('Current trees'!A201="",N('Current trees'!F201)&lt;=0),"",'Current trees'!A201)</f>
        <v/>
      </c>
      <c r="B201" s="24" t="str">
        <f aca="false">IF(OR('Current trees'!A201="",N('Current trees'!F201)&lt;=0),"",'Current trees'!C201)</f>
        <v/>
      </c>
      <c r="C201" s="24" t="str">
        <f aca="false">IF(OR('Current trees'!A201="",N('Current trees'!F201)&lt;=0),"",'Current trees'!D201)</f>
        <v/>
      </c>
      <c r="D201" s="24" t="str">
        <f aca="false">IF(OR('Current trees'!A201="",N('Current trees'!F201)&lt;=0),"",'Current trees'!F201)</f>
        <v/>
      </c>
    </row>
    <row r="202" customFormat="false" ht="15" hidden="false" customHeight="true" outlineLevel="0" collapsed="false">
      <c r="A202" s="24" t="str">
        <f aca="false">IF(OR('Current trees'!A202="",N('Current trees'!F202)&lt;=0),"",'Current trees'!A202)</f>
        <v/>
      </c>
      <c r="B202" s="24" t="str">
        <f aca="false">IF(OR('Current trees'!A202="",N('Current trees'!F202)&lt;=0),"",'Current trees'!C202)</f>
        <v/>
      </c>
      <c r="C202" s="24" t="str">
        <f aca="false">IF(OR('Current trees'!A202="",N('Current trees'!F202)&lt;=0),"",'Current trees'!D202)</f>
        <v/>
      </c>
      <c r="D202" s="24" t="str">
        <f aca="false">IF(OR('Current trees'!A202="",N('Current trees'!F202)&lt;=0),"",'Current trees'!F202)</f>
        <v/>
      </c>
    </row>
    <row r="203" customFormat="false" ht="15" hidden="false" customHeight="true" outlineLevel="0" collapsed="false">
      <c r="A203" s="24" t="str">
        <f aca="false">IF(OR('Current trees'!A203="",N('Current trees'!F203)&lt;=0),"",'Current trees'!A203)</f>
        <v/>
      </c>
      <c r="B203" s="24" t="str">
        <f aca="false">IF(OR('Current trees'!A203="",N('Current trees'!F203)&lt;=0),"",'Current trees'!C203)</f>
        <v/>
      </c>
      <c r="C203" s="24" t="str">
        <f aca="false">IF(OR('Current trees'!A203="",N('Current trees'!F203)&lt;=0),"",'Current trees'!D203)</f>
        <v/>
      </c>
      <c r="D203" s="24" t="str">
        <f aca="false">IF(OR('Current trees'!A203="",N('Current trees'!F203)&lt;=0),"",'Current trees'!F203)</f>
        <v/>
      </c>
    </row>
    <row r="204" customFormat="false" ht="15" hidden="false" customHeight="true" outlineLevel="0" collapsed="false">
      <c r="A204" s="24" t="str">
        <f aca="false">IF(OR('Current trees'!A204="",N('Current trees'!F204)&lt;=0),"",'Current trees'!A204)</f>
        <v/>
      </c>
      <c r="B204" s="24" t="str">
        <f aca="false">IF(OR('Current trees'!A204="",N('Current trees'!F204)&lt;=0),"",'Current trees'!C204)</f>
        <v/>
      </c>
      <c r="C204" s="24" t="str">
        <f aca="false">IF(OR('Current trees'!A204="",N('Current trees'!F204)&lt;=0),"",'Current trees'!D204)</f>
        <v/>
      </c>
      <c r="D204" s="24" t="str">
        <f aca="false">IF(OR('Current trees'!A204="",N('Current trees'!F204)&lt;=0),"",'Current trees'!F204)</f>
        <v/>
      </c>
    </row>
    <row r="205" customFormat="false" ht="15" hidden="false" customHeight="true" outlineLevel="0" collapsed="false">
      <c r="A205" s="24" t="str">
        <f aca="false">IF(OR('Current trees'!A205="",N('Current trees'!F205)&lt;=0),"",'Current trees'!A205)</f>
        <v/>
      </c>
      <c r="B205" s="24" t="str">
        <f aca="false">IF(OR('Current trees'!A205="",N('Current trees'!F205)&lt;=0),"",'Current trees'!C205)</f>
        <v/>
      </c>
      <c r="C205" s="24" t="str">
        <f aca="false">IF(OR('Current trees'!A205="",N('Current trees'!F205)&lt;=0),"",'Current trees'!D205)</f>
        <v/>
      </c>
      <c r="D205" s="24" t="str">
        <f aca="false">IF(OR('Current trees'!A205="",N('Current trees'!F205)&lt;=0),"",'Current trees'!F205)</f>
        <v/>
      </c>
    </row>
    <row r="206" customFormat="false" ht="15" hidden="false" customHeight="true" outlineLevel="0" collapsed="false">
      <c r="A206" s="24" t="str">
        <f aca="false">IF(OR('Current trees'!A206="",N('Current trees'!F206)&lt;=0),"",'Current trees'!A206)</f>
        <v/>
      </c>
      <c r="B206" s="24" t="str">
        <f aca="false">IF(OR('Current trees'!A206="",N('Current trees'!F206)&lt;=0),"",'Current trees'!C206)</f>
        <v/>
      </c>
      <c r="C206" s="24" t="str">
        <f aca="false">IF(OR('Current trees'!A206="",N('Current trees'!F206)&lt;=0),"",'Current trees'!D206)</f>
        <v/>
      </c>
      <c r="D206" s="24" t="str">
        <f aca="false">IF(OR('Current trees'!A206="",N('Current trees'!F206)&lt;=0),"",'Current trees'!F206)</f>
        <v/>
      </c>
    </row>
    <row r="207" customFormat="false" ht="15" hidden="false" customHeight="true" outlineLevel="0" collapsed="false">
      <c r="A207" s="24" t="str">
        <f aca="false">IF(OR('Current trees'!A207="",N('Current trees'!F207)&lt;=0),"",'Current trees'!A207)</f>
        <v/>
      </c>
      <c r="B207" s="24" t="str">
        <f aca="false">IF(OR('Current trees'!A207="",N('Current trees'!F207)&lt;=0),"",'Current trees'!C207)</f>
        <v/>
      </c>
      <c r="C207" s="24" t="str">
        <f aca="false">IF(OR('Current trees'!A207="",N('Current trees'!F207)&lt;=0),"",'Current trees'!D207)</f>
        <v/>
      </c>
      <c r="D207" s="24" t="str">
        <f aca="false">IF(OR('Current trees'!A207="",N('Current trees'!F207)&lt;=0),"",'Current trees'!F207)</f>
        <v/>
      </c>
    </row>
    <row r="208" customFormat="false" ht="15" hidden="false" customHeight="true" outlineLevel="0" collapsed="false">
      <c r="A208" s="24" t="str">
        <f aca="false">IF(OR('Current trees'!A208="",N('Current trees'!F208)&lt;=0),"",'Current trees'!A208)</f>
        <v/>
      </c>
      <c r="B208" s="24" t="str">
        <f aca="false">IF(OR('Current trees'!A208="",N('Current trees'!F208)&lt;=0),"",'Current trees'!C208)</f>
        <v/>
      </c>
      <c r="C208" s="24" t="str">
        <f aca="false">IF(OR('Current trees'!A208="",N('Current trees'!F208)&lt;=0),"",'Current trees'!D208)</f>
        <v/>
      </c>
      <c r="D208" s="24" t="str">
        <f aca="false">IF(OR('Current trees'!A208="",N('Current trees'!F208)&lt;=0),"",'Current trees'!F208)</f>
        <v/>
      </c>
    </row>
    <row r="209" customFormat="false" ht="15" hidden="false" customHeight="true" outlineLevel="0" collapsed="false">
      <c r="A209" s="24" t="str">
        <f aca="false">IF(OR('Current trees'!A209="",N('Current trees'!F209)&lt;=0),"",'Current trees'!A209)</f>
        <v/>
      </c>
      <c r="B209" s="24" t="str">
        <f aca="false">IF(OR('Current trees'!A209="",N('Current trees'!F209)&lt;=0),"",'Current trees'!C209)</f>
        <v/>
      </c>
      <c r="C209" s="24" t="str">
        <f aca="false">IF(OR('Current trees'!A209="",N('Current trees'!F209)&lt;=0),"",'Current trees'!D209)</f>
        <v/>
      </c>
      <c r="D209" s="24" t="str">
        <f aca="false">IF(OR('Current trees'!A209="",N('Current trees'!F209)&lt;=0),"",'Current trees'!F209)</f>
        <v/>
      </c>
    </row>
    <row r="210" customFormat="false" ht="15" hidden="false" customHeight="true" outlineLevel="0" collapsed="false">
      <c r="A210" s="24" t="str">
        <f aca="false">IF(OR('Current trees'!A210="",N('Current trees'!F210)&lt;=0),"",'Current trees'!A210)</f>
        <v/>
      </c>
      <c r="B210" s="24" t="str">
        <f aca="false">IF(OR('Current trees'!A210="",N('Current trees'!F210)&lt;=0),"",'Current trees'!C210)</f>
        <v/>
      </c>
      <c r="C210" s="24" t="str">
        <f aca="false">IF(OR('Current trees'!A210="",N('Current trees'!F210)&lt;=0),"",'Current trees'!D210)</f>
        <v/>
      </c>
      <c r="D210" s="24" t="str">
        <f aca="false">IF(OR('Current trees'!A210="",N('Current trees'!F210)&lt;=0),"",'Current trees'!F210)</f>
        <v/>
      </c>
    </row>
    <row r="211" customFormat="false" ht="15" hidden="false" customHeight="true" outlineLevel="0" collapsed="false">
      <c r="A211" s="24" t="str">
        <f aca="false">IF(OR('Current trees'!A211="",N('Current trees'!F211)&lt;=0),"",'Current trees'!A211)</f>
        <v/>
      </c>
      <c r="B211" s="24" t="str">
        <f aca="false">IF(OR('Current trees'!A211="",N('Current trees'!F211)&lt;=0),"",'Current trees'!C211)</f>
        <v/>
      </c>
      <c r="C211" s="24" t="str">
        <f aca="false">IF(OR('Current trees'!A211="",N('Current trees'!F211)&lt;=0),"",'Current trees'!D211)</f>
        <v/>
      </c>
      <c r="D211" s="24" t="str">
        <f aca="false">IF(OR('Current trees'!A211="",N('Current trees'!F211)&lt;=0),"",'Current trees'!F211)</f>
        <v/>
      </c>
    </row>
    <row r="212" customFormat="false" ht="15" hidden="false" customHeight="true" outlineLevel="0" collapsed="false">
      <c r="A212" s="24" t="str">
        <f aca="false">IF(OR('Current trees'!A212="",N('Current trees'!F212)&lt;=0),"",'Current trees'!A212)</f>
        <v/>
      </c>
      <c r="B212" s="24" t="str">
        <f aca="false">IF(OR('Current trees'!A212="",N('Current trees'!F212)&lt;=0),"",'Current trees'!C212)</f>
        <v/>
      </c>
      <c r="C212" s="24" t="str">
        <f aca="false">IF(OR('Current trees'!A212="",N('Current trees'!F212)&lt;=0),"",'Current trees'!D212)</f>
        <v/>
      </c>
      <c r="D212" s="24" t="str">
        <f aca="false">IF(OR('Current trees'!A212="",N('Current trees'!F212)&lt;=0),"",'Current trees'!F212)</f>
        <v/>
      </c>
    </row>
    <row r="213" customFormat="false" ht="15" hidden="false" customHeight="true" outlineLevel="0" collapsed="false">
      <c r="A213" s="24" t="str">
        <f aca="false">IF(OR('Current trees'!A213="",N('Current trees'!F213)&lt;=0),"",'Current trees'!A213)</f>
        <v/>
      </c>
      <c r="B213" s="24" t="str">
        <f aca="false">IF(OR('Current trees'!A213="",N('Current trees'!F213)&lt;=0),"",'Current trees'!C213)</f>
        <v/>
      </c>
      <c r="C213" s="24" t="str">
        <f aca="false">IF(OR('Current trees'!A213="",N('Current trees'!F213)&lt;=0),"",'Current trees'!D213)</f>
        <v/>
      </c>
      <c r="D213" s="24" t="str">
        <f aca="false">IF(OR('Current trees'!A213="",N('Current trees'!F213)&lt;=0),"",'Current trees'!F213)</f>
        <v/>
      </c>
    </row>
    <row r="214" customFormat="false" ht="15" hidden="false" customHeight="true" outlineLevel="0" collapsed="false">
      <c r="A214" s="24" t="str">
        <f aca="false">IF(OR('Current trees'!A214="",N('Current trees'!F214)&lt;=0),"",'Current trees'!A214)</f>
        <v/>
      </c>
      <c r="B214" s="24" t="str">
        <f aca="false">IF(OR('Current trees'!A214="",N('Current trees'!F214)&lt;=0),"",'Current trees'!C214)</f>
        <v/>
      </c>
      <c r="C214" s="24" t="str">
        <f aca="false">IF(OR('Current trees'!A214="",N('Current trees'!F214)&lt;=0),"",'Current trees'!D214)</f>
        <v/>
      </c>
      <c r="D214" s="24" t="str">
        <f aca="false">IF(OR('Current trees'!A214="",N('Current trees'!F214)&lt;=0),"",'Current trees'!F214)</f>
        <v/>
      </c>
    </row>
    <row r="215" customFormat="false" ht="15" hidden="false" customHeight="true" outlineLevel="0" collapsed="false">
      <c r="A215" s="24" t="str">
        <f aca="false">IF(OR('Current trees'!A215="",N('Current trees'!F215)&lt;=0),"",'Current trees'!A215)</f>
        <v/>
      </c>
      <c r="B215" s="24" t="str">
        <f aca="false">IF(OR('Current trees'!A215="",N('Current trees'!F215)&lt;=0),"",'Current trees'!C215)</f>
        <v/>
      </c>
      <c r="C215" s="24" t="str">
        <f aca="false">IF(OR('Current trees'!A215="",N('Current trees'!F215)&lt;=0),"",'Current trees'!D215)</f>
        <v/>
      </c>
      <c r="D215" s="24" t="str">
        <f aca="false">IF(OR('Current trees'!A215="",N('Current trees'!F215)&lt;=0),"",'Current trees'!F215)</f>
        <v/>
      </c>
    </row>
    <row r="216" customFormat="false" ht="15" hidden="false" customHeight="true" outlineLevel="0" collapsed="false">
      <c r="A216" s="24" t="str">
        <f aca="false">IF(OR('Current trees'!A216="",N('Current trees'!F216)&lt;=0),"",'Current trees'!A216)</f>
        <v/>
      </c>
      <c r="B216" s="24" t="str">
        <f aca="false">IF(OR('Current trees'!A216="",N('Current trees'!F216)&lt;=0),"",'Current trees'!C216)</f>
        <v/>
      </c>
      <c r="C216" s="24" t="str">
        <f aca="false">IF(OR('Current trees'!A216="",N('Current trees'!F216)&lt;=0),"",'Current trees'!D216)</f>
        <v/>
      </c>
      <c r="D216" s="24" t="str">
        <f aca="false">IF(OR('Current trees'!A216="",N('Current trees'!F216)&lt;=0),"",'Current trees'!F216)</f>
        <v/>
      </c>
    </row>
    <row r="217" customFormat="false" ht="15" hidden="false" customHeight="true" outlineLevel="0" collapsed="false">
      <c r="A217" s="24" t="str">
        <f aca="false">IF(OR('Current trees'!A217="",N('Current trees'!F217)&lt;=0),"",'Current trees'!A217)</f>
        <v/>
      </c>
      <c r="B217" s="24" t="str">
        <f aca="false">IF(OR('Current trees'!A217="",N('Current trees'!F217)&lt;=0),"",'Current trees'!C217)</f>
        <v/>
      </c>
      <c r="C217" s="24" t="str">
        <f aca="false">IF(OR('Current trees'!A217="",N('Current trees'!F217)&lt;=0),"",'Current trees'!D217)</f>
        <v/>
      </c>
      <c r="D217" s="24" t="str">
        <f aca="false">IF(OR('Current trees'!A217="",N('Current trees'!F217)&lt;=0),"",'Current trees'!F217)</f>
        <v/>
      </c>
    </row>
    <row r="218" customFormat="false" ht="15" hidden="false" customHeight="true" outlineLevel="0" collapsed="false">
      <c r="A218" s="24" t="str">
        <f aca="false">IF(OR('Current trees'!A218="",N('Current trees'!F218)&lt;=0),"",'Current trees'!A218)</f>
        <v/>
      </c>
      <c r="B218" s="24" t="str">
        <f aca="false">IF(OR('Current trees'!A218="",N('Current trees'!F218)&lt;=0),"",'Current trees'!C218)</f>
        <v/>
      </c>
      <c r="C218" s="24" t="str">
        <f aca="false">IF(OR('Current trees'!A218="",N('Current trees'!F218)&lt;=0),"",'Current trees'!D218)</f>
        <v/>
      </c>
      <c r="D218" s="24" t="str">
        <f aca="false">IF(OR('Current trees'!A218="",N('Current trees'!F218)&lt;=0),"",'Current trees'!F218)</f>
        <v/>
      </c>
    </row>
    <row r="219" customFormat="false" ht="15" hidden="false" customHeight="true" outlineLevel="0" collapsed="false">
      <c r="A219" s="24" t="str">
        <f aca="false">IF(OR('Current trees'!A219="",N('Current trees'!F219)&lt;=0),"",'Current trees'!A219)</f>
        <v/>
      </c>
      <c r="B219" s="24" t="str">
        <f aca="false">IF(OR('Current trees'!A219="",N('Current trees'!F219)&lt;=0),"",'Current trees'!C219)</f>
        <v/>
      </c>
      <c r="C219" s="24" t="str">
        <f aca="false">IF(OR('Current trees'!A219="",N('Current trees'!F219)&lt;=0),"",'Current trees'!D219)</f>
        <v/>
      </c>
      <c r="D219" s="24" t="str">
        <f aca="false">IF(OR('Current trees'!A219="",N('Current trees'!F219)&lt;=0),"",'Current trees'!F219)</f>
        <v/>
      </c>
    </row>
    <row r="220" customFormat="false" ht="15" hidden="false" customHeight="true" outlineLevel="0" collapsed="false">
      <c r="A220" s="24" t="str">
        <f aca="false">IF(OR('Current trees'!A220="",N('Current trees'!F220)&lt;=0),"",'Current trees'!A220)</f>
        <v/>
      </c>
      <c r="B220" s="24" t="str">
        <f aca="false">IF(OR('Current trees'!A220="",N('Current trees'!F220)&lt;=0),"",'Current trees'!C220)</f>
        <v/>
      </c>
      <c r="C220" s="24" t="str">
        <f aca="false">IF(OR('Current trees'!A220="",N('Current trees'!F220)&lt;=0),"",'Current trees'!D220)</f>
        <v/>
      </c>
      <c r="D220" s="24" t="str">
        <f aca="false">IF(OR('Current trees'!A220="",N('Current trees'!F220)&lt;=0),"",'Current trees'!F220)</f>
        <v/>
      </c>
    </row>
    <row r="221" customFormat="false" ht="15" hidden="false" customHeight="true" outlineLevel="0" collapsed="false">
      <c r="A221" s="24" t="str">
        <f aca="false">IF(OR('Current trees'!A221="",N('Current trees'!F221)&lt;=0),"",'Current trees'!A221)</f>
        <v/>
      </c>
      <c r="B221" s="24" t="str">
        <f aca="false">IF(OR('Current trees'!A221="",N('Current trees'!F221)&lt;=0),"",'Current trees'!C221)</f>
        <v/>
      </c>
      <c r="C221" s="24" t="str">
        <f aca="false">IF(OR('Current trees'!A221="",N('Current trees'!F221)&lt;=0),"",'Current trees'!D221)</f>
        <v/>
      </c>
      <c r="D221" s="24" t="str">
        <f aca="false">IF(OR('Current trees'!A221="",N('Current trees'!F221)&lt;=0),"",'Current trees'!F221)</f>
        <v/>
      </c>
    </row>
    <row r="222" customFormat="false" ht="15" hidden="false" customHeight="true" outlineLevel="0" collapsed="false">
      <c r="A222" s="24" t="str">
        <f aca="false">IF(OR('Current trees'!A222="",N('Current trees'!F222)&lt;=0),"",'Current trees'!A222)</f>
        <v/>
      </c>
      <c r="B222" s="24" t="str">
        <f aca="false">IF(OR('Current trees'!A222="",N('Current trees'!F222)&lt;=0),"",'Current trees'!C222)</f>
        <v/>
      </c>
      <c r="C222" s="24" t="str">
        <f aca="false">IF(OR('Current trees'!A222="",N('Current trees'!F222)&lt;=0),"",'Current trees'!D222)</f>
        <v/>
      </c>
      <c r="D222" s="24" t="str">
        <f aca="false">IF(OR('Current trees'!A222="",N('Current trees'!F222)&lt;=0),"",'Current trees'!F222)</f>
        <v/>
      </c>
    </row>
    <row r="223" customFormat="false" ht="15" hidden="false" customHeight="true" outlineLevel="0" collapsed="false">
      <c r="A223" s="24" t="str">
        <f aca="false">IF(OR('Current trees'!A223="",N('Current trees'!F223)&lt;=0),"",'Current trees'!A223)</f>
        <v/>
      </c>
      <c r="B223" s="24" t="str">
        <f aca="false">IF(OR('Current trees'!A223="",N('Current trees'!F223)&lt;=0),"",'Current trees'!C223)</f>
        <v/>
      </c>
      <c r="C223" s="24" t="str">
        <f aca="false">IF(OR('Current trees'!A223="",N('Current trees'!F223)&lt;=0),"",'Current trees'!D223)</f>
        <v/>
      </c>
      <c r="D223" s="24" t="str">
        <f aca="false">IF(OR('Current trees'!A223="",N('Current trees'!F223)&lt;=0),"",'Current trees'!F223)</f>
        <v/>
      </c>
    </row>
    <row r="224" customFormat="false" ht="15" hidden="false" customHeight="true" outlineLevel="0" collapsed="false">
      <c r="A224" s="24" t="str">
        <f aca="false">IF(OR('Current trees'!A224="",N('Current trees'!F224)&lt;=0),"",'Current trees'!A224)</f>
        <v/>
      </c>
      <c r="B224" s="24" t="str">
        <f aca="false">IF(OR('Current trees'!A224="",N('Current trees'!F224)&lt;=0),"",'Current trees'!C224)</f>
        <v/>
      </c>
      <c r="C224" s="24" t="str">
        <f aca="false">IF(OR('Current trees'!A224="",N('Current trees'!F224)&lt;=0),"",'Current trees'!D224)</f>
        <v/>
      </c>
      <c r="D224" s="24" t="str">
        <f aca="false">IF(OR('Current trees'!A224="",N('Current trees'!F224)&lt;=0),"",'Current trees'!F224)</f>
        <v/>
      </c>
    </row>
    <row r="225" customFormat="false" ht="15" hidden="false" customHeight="true" outlineLevel="0" collapsed="false">
      <c r="A225" s="24" t="str">
        <f aca="false">IF(OR('Current trees'!A225="",N('Current trees'!F225)&lt;=0),"",'Current trees'!A225)</f>
        <v/>
      </c>
      <c r="B225" s="24" t="str">
        <f aca="false">IF(OR('Current trees'!A225="",N('Current trees'!F225)&lt;=0),"",'Current trees'!C225)</f>
        <v/>
      </c>
      <c r="C225" s="24" t="str">
        <f aca="false">IF(OR('Current trees'!A225="",N('Current trees'!F225)&lt;=0),"",'Current trees'!D225)</f>
        <v/>
      </c>
      <c r="D225" s="24" t="str">
        <f aca="false">IF(OR('Current trees'!A225="",N('Current trees'!F225)&lt;=0),"",'Current trees'!F225)</f>
        <v/>
      </c>
    </row>
    <row r="226" customFormat="false" ht="15" hidden="false" customHeight="true" outlineLevel="0" collapsed="false">
      <c r="A226" s="24" t="str">
        <f aca="false">IF(OR('Current trees'!A226="",N('Current trees'!F226)&lt;=0),"",'Current trees'!A226)</f>
        <v/>
      </c>
      <c r="B226" s="24" t="str">
        <f aca="false">IF(OR('Current trees'!A226="",N('Current trees'!F226)&lt;=0),"",'Current trees'!C226)</f>
        <v/>
      </c>
      <c r="C226" s="24" t="str">
        <f aca="false">IF(OR('Current trees'!A226="",N('Current trees'!F226)&lt;=0),"",'Current trees'!D226)</f>
        <v/>
      </c>
      <c r="D226" s="24" t="str">
        <f aca="false">IF(OR('Current trees'!A226="",N('Current trees'!F226)&lt;=0),"",'Current trees'!F226)</f>
        <v/>
      </c>
    </row>
    <row r="227" customFormat="false" ht="15" hidden="false" customHeight="true" outlineLevel="0" collapsed="false">
      <c r="A227" s="24" t="str">
        <f aca="false">IF(OR('Current trees'!A227="",N('Current trees'!F227)&lt;=0),"",'Current trees'!A227)</f>
        <v/>
      </c>
      <c r="B227" s="24" t="str">
        <f aca="false">IF(OR('Current trees'!A227="",N('Current trees'!F227)&lt;=0),"",'Current trees'!C227)</f>
        <v/>
      </c>
      <c r="C227" s="24" t="str">
        <f aca="false">IF(OR('Current trees'!A227="",N('Current trees'!F227)&lt;=0),"",'Current trees'!D227)</f>
        <v/>
      </c>
      <c r="D227" s="24" t="str">
        <f aca="false">IF(OR('Current trees'!A227="",N('Current trees'!F227)&lt;=0),"",'Current trees'!F227)</f>
        <v/>
      </c>
    </row>
    <row r="228" customFormat="false" ht="15" hidden="false" customHeight="true" outlineLevel="0" collapsed="false">
      <c r="A228" s="24" t="str">
        <f aca="false">IF(OR('Current trees'!A228="",N('Current trees'!F228)&lt;=0),"",'Current trees'!A228)</f>
        <v/>
      </c>
      <c r="B228" s="24" t="str">
        <f aca="false">IF(OR('Current trees'!A228="",N('Current trees'!F228)&lt;=0),"",'Current trees'!C228)</f>
        <v/>
      </c>
      <c r="C228" s="24" t="str">
        <f aca="false">IF(OR('Current trees'!A228="",N('Current trees'!F228)&lt;=0),"",'Current trees'!D228)</f>
        <v/>
      </c>
      <c r="D228" s="24" t="str">
        <f aca="false">IF(OR('Current trees'!A228="",N('Current trees'!F228)&lt;=0),"",'Current trees'!F228)</f>
        <v/>
      </c>
    </row>
    <row r="229" customFormat="false" ht="15" hidden="false" customHeight="true" outlineLevel="0" collapsed="false">
      <c r="A229" s="24" t="str">
        <f aca="false">IF(OR('Current trees'!A229="",N('Current trees'!F229)&lt;=0),"",'Current trees'!A229)</f>
        <v/>
      </c>
      <c r="B229" s="24" t="str">
        <f aca="false">IF(OR('Current trees'!A229="",N('Current trees'!F229)&lt;=0),"",'Current trees'!C229)</f>
        <v/>
      </c>
      <c r="C229" s="24" t="str">
        <f aca="false">IF(OR('Current trees'!A229="",N('Current trees'!F229)&lt;=0),"",'Current trees'!D229)</f>
        <v/>
      </c>
      <c r="D229" s="24" t="str">
        <f aca="false">IF(OR('Current trees'!A229="",N('Current trees'!F229)&lt;=0),"",'Current trees'!F229)</f>
        <v/>
      </c>
    </row>
    <row r="230" customFormat="false" ht="15" hidden="false" customHeight="true" outlineLevel="0" collapsed="false">
      <c r="A230" s="24" t="str">
        <f aca="false">IF(OR('Current trees'!A230="",N('Current trees'!F230)&lt;=0),"",'Current trees'!A230)</f>
        <v/>
      </c>
      <c r="B230" s="24" t="str">
        <f aca="false">IF(OR('Current trees'!A230="",N('Current trees'!F230)&lt;=0),"",'Current trees'!C230)</f>
        <v/>
      </c>
      <c r="C230" s="24" t="str">
        <f aca="false">IF(OR('Current trees'!A230="",N('Current trees'!F230)&lt;=0),"",'Current trees'!D230)</f>
        <v/>
      </c>
      <c r="D230" s="24" t="str">
        <f aca="false">IF(OR('Current trees'!A230="",N('Current trees'!F230)&lt;=0),"",'Current trees'!F230)</f>
        <v/>
      </c>
    </row>
    <row r="231" customFormat="false" ht="15" hidden="false" customHeight="true" outlineLevel="0" collapsed="false">
      <c r="A231" s="24" t="str">
        <f aca="false">IF(OR('Current trees'!A231="",N('Current trees'!F231)&lt;=0),"",'Current trees'!A231)</f>
        <v/>
      </c>
      <c r="B231" s="24" t="str">
        <f aca="false">IF(OR('Current trees'!A231="",N('Current trees'!F231)&lt;=0),"",'Current trees'!C231)</f>
        <v/>
      </c>
      <c r="C231" s="24" t="str">
        <f aca="false">IF(OR('Current trees'!A231="",N('Current trees'!F231)&lt;=0),"",'Current trees'!D231)</f>
        <v/>
      </c>
      <c r="D231" s="24" t="str">
        <f aca="false">IF(OR('Current trees'!A231="",N('Current trees'!F231)&lt;=0),"",'Current trees'!F231)</f>
        <v/>
      </c>
    </row>
    <row r="232" customFormat="false" ht="15" hidden="false" customHeight="true" outlineLevel="0" collapsed="false">
      <c r="A232" s="24" t="str">
        <f aca="false">IF(OR('Current trees'!A232="",N('Current trees'!F232)&lt;=0),"",'Current trees'!A232)</f>
        <v/>
      </c>
      <c r="B232" s="24" t="str">
        <f aca="false">IF(OR('Current trees'!A232="",N('Current trees'!F232)&lt;=0),"",'Current trees'!C232)</f>
        <v/>
      </c>
      <c r="C232" s="24" t="str">
        <f aca="false">IF(OR('Current trees'!A232="",N('Current trees'!F232)&lt;=0),"",'Current trees'!D232)</f>
        <v/>
      </c>
      <c r="D232" s="24" t="str">
        <f aca="false">IF(OR('Current trees'!A232="",N('Current trees'!F232)&lt;=0),"",'Current trees'!F232)</f>
        <v/>
      </c>
    </row>
    <row r="233" customFormat="false" ht="15" hidden="false" customHeight="true" outlineLevel="0" collapsed="false">
      <c r="A233" s="24" t="str">
        <f aca="false">IF(OR('Current trees'!A233="",N('Current trees'!F233)&lt;=0),"",'Current trees'!A233)</f>
        <v/>
      </c>
      <c r="B233" s="24" t="str">
        <f aca="false">IF(OR('Current trees'!A233="",N('Current trees'!F233)&lt;=0),"",'Current trees'!C233)</f>
        <v/>
      </c>
      <c r="C233" s="24" t="str">
        <f aca="false">IF(OR('Current trees'!A233="",N('Current trees'!F233)&lt;=0),"",'Current trees'!D233)</f>
        <v/>
      </c>
      <c r="D233" s="24" t="str">
        <f aca="false">IF(OR('Current trees'!A233="",N('Current trees'!F233)&lt;=0),"",'Current trees'!F233)</f>
        <v/>
      </c>
    </row>
    <row r="234" customFormat="false" ht="15" hidden="false" customHeight="true" outlineLevel="0" collapsed="false">
      <c r="A234" s="24" t="str">
        <f aca="false">IF(OR('Current trees'!A234="",N('Current trees'!F234)&lt;=0),"",'Current trees'!A234)</f>
        <v/>
      </c>
      <c r="B234" s="24" t="str">
        <f aca="false">IF(OR('Current trees'!A234="",N('Current trees'!F234)&lt;=0),"",'Current trees'!C234)</f>
        <v/>
      </c>
      <c r="C234" s="24" t="str">
        <f aca="false">IF(OR('Current trees'!A234="",N('Current trees'!F234)&lt;=0),"",'Current trees'!D234)</f>
        <v/>
      </c>
      <c r="D234" s="24" t="str">
        <f aca="false">IF(OR('Current trees'!A234="",N('Current trees'!F234)&lt;=0),"",'Current trees'!F234)</f>
        <v/>
      </c>
    </row>
    <row r="235" customFormat="false" ht="15" hidden="false" customHeight="true" outlineLevel="0" collapsed="false">
      <c r="A235" s="24" t="str">
        <f aca="false">IF(OR('Current trees'!A235="",N('Current trees'!F235)&lt;=0),"",'Current trees'!A235)</f>
        <v/>
      </c>
      <c r="B235" s="24" t="str">
        <f aca="false">IF(OR('Current trees'!A235="",N('Current trees'!F235)&lt;=0),"",'Current trees'!C235)</f>
        <v/>
      </c>
      <c r="C235" s="24" t="str">
        <f aca="false">IF(OR('Current trees'!A235="",N('Current trees'!F235)&lt;=0),"",'Current trees'!D235)</f>
        <v/>
      </c>
      <c r="D235" s="24" t="str">
        <f aca="false">IF(OR('Current trees'!A235="",N('Current trees'!F235)&lt;=0),"",'Current trees'!F235)</f>
        <v/>
      </c>
    </row>
    <row r="236" customFormat="false" ht="15" hidden="false" customHeight="true" outlineLevel="0" collapsed="false">
      <c r="A236" s="24" t="str">
        <f aca="false">IF(OR('Current trees'!A236="",N('Current trees'!F236)&lt;=0),"",'Current trees'!A236)</f>
        <v/>
      </c>
      <c r="B236" s="24" t="str">
        <f aca="false">IF(OR('Current trees'!A236="",N('Current trees'!F236)&lt;=0),"",'Current trees'!C236)</f>
        <v/>
      </c>
      <c r="C236" s="24" t="str">
        <f aca="false">IF(OR('Current trees'!A236="",N('Current trees'!F236)&lt;=0),"",'Current trees'!D236)</f>
        <v/>
      </c>
      <c r="D236" s="24" t="str">
        <f aca="false">IF(OR('Current trees'!A236="",N('Current trees'!F236)&lt;=0),"",'Current trees'!F236)</f>
        <v/>
      </c>
    </row>
    <row r="237" customFormat="false" ht="15" hidden="false" customHeight="true" outlineLevel="0" collapsed="false">
      <c r="A237" s="24" t="str">
        <f aca="false">IF(OR('Current trees'!A237="",N('Current trees'!F237)&lt;=0),"",'Current trees'!A237)</f>
        <v/>
      </c>
      <c r="B237" s="24" t="str">
        <f aca="false">IF(OR('Current trees'!A237="",N('Current trees'!F237)&lt;=0),"",'Current trees'!C237)</f>
        <v/>
      </c>
      <c r="C237" s="24" t="str">
        <f aca="false">IF(OR('Current trees'!A237="",N('Current trees'!F237)&lt;=0),"",'Current trees'!D237)</f>
        <v/>
      </c>
      <c r="D237" s="24" t="str">
        <f aca="false">IF(OR('Current trees'!A237="",N('Current trees'!F237)&lt;=0),"",'Current trees'!F237)</f>
        <v/>
      </c>
    </row>
    <row r="238" customFormat="false" ht="15" hidden="false" customHeight="true" outlineLevel="0" collapsed="false">
      <c r="A238" s="24" t="str">
        <f aca="false">IF(OR('Current trees'!A238="",N('Current trees'!F238)&lt;=0),"",'Current trees'!A238)</f>
        <v/>
      </c>
      <c r="B238" s="24" t="str">
        <f aca="false">IF(OR('Current trees'!A238="",N('Current trees'!F238)&lt;=0),"",'Current trees'!C238)</f>
        <v/>
      </c>
      <c r="C238" s="24" t="str">
        <f aca="false">IF(OR('Current trees'!A238="",N('Current trees'!F238)&lt;=0),"",'Current trees'!D238)</f>
        <v/>
      </c>
      <c r="D238" s="24" t="str">
        <f aca="false">IF(OR('Current trees'!A238="",N('Current trees'!F238)&lt;=0),"",'Current trees'!F238)</f>
        <v/>
      </c>
    </row>
    <row r="239" customFormat="false" ht="15" hidden="false" customHeight="true" outlineLevel="0" collapsed="false">
      <c r="A239" s="24" t="str">
        <f aca="false">IF(OR('Current trees'!A239="",N('Current trees'!F239)&lt;=0),"",'Current trees'!A239)</f>
        <v/>
      </c>
      <c r="B239" s="24" t="str">
        <f aca="false">IF(OR('Current trees'!A239="",N('Current trees'!F239)&lt;=0),"",'Current trees'!C239)</f>
        <v/>
      </c>
      <c r="C239" s="24" t="str">
        <f aca="false">IF(OR('Current trees'!A239="",N('Current trees'!F239)&lt;=0),"",'Current trees'!D239)</f>
        <v/>
      </c>
      <c r="D239" s="24" t="str">
        <f aca="false">IF(OR('Current trees'!A239="",N('Current trees'!F239)&lt;=0),"",'Current trees'!F239)</f>
        <v/>
      </c>
    </row>
    <row r="240" customFormat="false" ht="15" hidden="false" customHeight="true" outlineLevel="0" collapsed="false">
      <c r="A240" s="24" t="str">
        <f aca="false">IF(OR('Current trees'!A240="",N('Current trees'!F240)&lt;=0),"",'Current trees'!A240)</f>
        <v/>
      </c>
      <c r="B240" s="24" t="str">
        <f aca="false">IF(OR('Current trees'!A240="",N('Current trees'!F240)&lt;=0),"",'Current trees'!C240)</f>
        <v/>
      </c>
      <c r="C240" s="24" t="str">
        <f aca="false">IF(OR('Current trees'!A240="",N('Current trees'!F240)&lt;=0),"",'Current trees'!D240)</f>
        <v/>
      </c>
      <c r="D240" s="24" t="str">
        <f aca="false">IF(OR('Current trees'!A240="",N('Current trees'!F240)&lt;=0),"",'Current trees'!F240)</f>
        <v/>
      </c>
    </row>
    <row r="241" customFormat="false" ht="15" hidden="false" customHeight="true" outlineLevel="0" collapsed="false">
      <c r="A241" s="24" t="str">
        <f aca="false">IF(OR('Current trees'!A241="",N('Current trees'!F241)&lt;=0),"",'Current trees'!A241)</f>
        <v/>
      </c>
      <c r="B241" s="24" t="str">
        <f aca="false">IF(OR('Current trees'!A241="",N('Current trees'!F241)&lt;=0),"",'Current trees'!C241)</f>
        <v/>
      </c>
      <c r="C241" s="24" t="str">
        <f aca="false">IF(OR('Current trees'!A241="",N('Current trees'!F241)&lt;=0),"",'Current trees'!D241)</f>
        <v/>
      </c>
      <c r="D241" s="24" t="str">
        <f aca="false">IF(OR('Current trees'!A241="",N('Current trees'!F241)&lt;=0),"",'Current trees'!F241)</f>
        <v/>
      </c>
    </row>
    <row r="242" customFormat="false" ht="15" hidden="false" customHeight="true" outlineLevel="0" collapsed="false">
      <c r="A242" s="24" t="str">
        <f aca="false">IF(OR('Current trees'!A242="",N('Current trees'!F242)&lt;=0),"",'Current trees'!A242)</f>
        <v/>
      </c>
      <c r="B242" s="24" t="str">
        <f aca="false">IF(OR('Current trees'!A242="",N('Current trees'!F242)&lt;=0),"",'Current trees'!C242)</f>
        <v/>
      </c>
      <c r="C242" s="24" t="str">
        <f aca="false">IF(OR('Current trees'!A242="",N('Current trees'!F242)&lt;=0),"",'Current trees'!D242)</f>
        <v/>
      </c>
      <c r="D242" s="24" t="str">
        <f aca="false">IF(OR('Current trees'!A242="",N('Current trees'!F242)&lt;=0),"",'Current trees'!F242)</f>
        <v/>
      </c>
    </row>
    <row r="243" customFormat="false" ht="15" hidden="false" customHeight="true" outlineLevel="0" collapsed="false">
      <c r="A243" s="24" t="str">
        <f aca="false">IF(OR('Current trees'!A243="",N('Current trees'!F243)&lt;=0),"",'Current trees'!A243)</f>
        <v/>
      </c>
      <c r="B243" s="24" t="str">
        <f aca="false">IF(OR('Current trees'!A243="",N('Current trees'!F243)&lt;=0),"",'Current trees'!C243)</f>
        <v/>
      </c>
      <c r="C243" s="24" t="str">
        <f aca="false">IF(OR('Current trees'!A243="",N('Current trees'!F243)&lt;=0),"",'Current trees'!D243)</f>
        <v/>
      </c>
      <c r="D243" s="24" t="str">
        <f aca="false">IF(OR('Current trees'!A243="",N('Current trees'!F243)&lt;=0),"",'Current trees'!F243)</f>
        <v/>
      </c>
    </row>
    <row r="244" customFormat="false" ht="15" hidden="false" customHeight="true" outlineLevel="0" collapsed="false">
      <c r="A244" s="24" t="str">
        <f aca="false">IF(OR('Current trees'!A244="",N('Current trees'!F244)&lt;=0),"",'Current trees'!A244)</f>
        <v/>
      </c>
      <c r="B244" s="24" t="str">
        <f aca="false">IF(OR('Current trees'!A244="",N('Current trees'!F244)&lt;=0),"",'Current trees'!C244)</f>
        <v/>
      </c>
      <c r="C244" s="24" t="str">
        <f aca="false">IF(OR('Current trees'!A244="",N('Current trees'!F244)&lt;=0),"",'Current trees'!D244)</f>
        <v/>
      </c>
      <c r="D244" s="24" t="str">
        <f aca="false">IF(OR('Current trees'!A244="",N('Current trees'!F244)&lt;=0),"",'Current trees'!F244)</f>
        <v/>
      </c>
    </row>
    <row r="245" customFormat="false" ht="15" hidden="false" customHeight="true" outlineLevel="0" collapsed="false">
      <c r="A245" s="24" t="str">
        <f aca="false">IF(OR('Current trees'!A245="",N('Current trees'!F245)&lt;=0),"",'Current trees'!A245)</f>
        <v/>
      </c>
      <c r="B245" s="24" t="str">
        <f aca="false">IF(OR('Current trees'!A245="",N('Current trees'!F245)&lt;=0),"",'Current trees'!C245)</f>
        <v/>
      </c>
      <c r="C245" s="24" t="str">
        <f aca="false">IF(OR('Current trees'!A245="",N('Current trees'!F245)&lt;=0),"",'Current trees'!D245)</f>
        <v/>
      </c>
      <c r="D245" s="24" t="str">
        <f aca="false">IF(OR('Current trees'!A245="",N('Current trees'!F245)&lt;=0),"",'Current trees'!F245)</f>
        <v/>
      </c>
    </row>
    <row r="246" customFormat="false" ht="15" hidden="false" customHeight="true" outlineLevel="0" collapsed="false">
      <c r="A246" s="24" t="str">
        <f aca="false">IF(OR('Current trees'!A246="",N('Current trees'!F246)&lt;=0),"",'Current trees'!A246)</f>
        <v/>
      </c>
      <c r="B246" s="24" t="str">
        <f aca="false">IF(OR('Current trees'!A246="",N('Current trees'!F246)&lt;=0),"",'Current trees'!C246)</f>
        <v/>
      </c>
      <c r="C246" s="24" t="str">
        <f aca="false">IF(OR('Current trees'!A246="",N('Current trees'!F246)&lt;=0),"",'Current trees'!D246)</f>
        <v/>
      </c>
      <c r="D246" s="24" t="str">
        <f aca="false">IF(OR('Current trees'!A246="",N('Current trees'!F246)&lt;=0),"",'Current trees'!F246)</f>
        <v/>
      </c>
    </row>
    <row r="247" customFormat="false" ht="15" hidden="false" customHeight="true" outlineLevel="0" collapsed="false">
      <c r="A247" s="24" t="str">
        <f aca="false">IF(OR('Current trees'!A247="",N('Current trees'!F247)&lt;=0),"",'Current trees'!A247)</f>
        <v/>
      </c>
      <c r="B247" s="24" t="str">
        <f aca="false">IF(OR('Current trees'!A247="",N('Current trees'!F247)&lt;=0),"",'Current trees'!C247)</f>
        <v/>
      </c>
      <c r="C247" s="24" t="str">
        <f aca="false">IF(OR('Current trees'!A247="",N('Current trees'!F247)&lt;=0),"",'Current trees'!D247)</f>
        <v/>
      </c>
      <c r="D247" s="24" t="str">
        <f aca="false">IF(OR('Current trees'!A247="",N('Current trees'!F247)&lt;=0),"",'Current trees'!F247)</f>
        <v/>
      </c>
    </row>
    <row r="248" customFormat="false" ht="15" hidden="false" customHeight="true" outlineLevel="0" collapsed="false">
      <c r="A248" s="24" t="str">
        <f aca="false">IF(OR('Current trees'!A248="",N('Current trees'!F248)&lt;=0),"",'Current trees'!A248)</f>
        <v/>
      </c>
      <c r="B248" s="24" t="str">
        <f aca="false">IF(OR('Current trees'!A248="",N('Current trees'!F248)&lt;=0),"",'Current trees'!C248)</f>
        <v/>
      </c>
      <c r="C248" s="24" t="str">
        <f aca="false">IF(OR('Current trees'!A248="",N('Current trees'!F248)&lt;=0),"",'Current trees'!D248)</f>
        <v/>
      </c>
      <c r="D248" s="24" t="str">
        <f aca="false">IF(OR('Current trees'!A248="",N('Current trees'!F248)&lt;=0),"",'Current trees'!F248)</f>
        <v/>
      </c>
    </row>
    <row r="249" customFormat="false" ht="15" hidden="false" customHeight="true" outlineLevel="0" collapsed="false">
      <c r="A249" s="24" t="str">
        <f aca="false">IF(OR('Current trees'!A249="",N('Current trees'!F249)&lt;=0),"",'Current trees'!A249)</f>
        <v/>
      </c>
      <c r="B249" s="24" t="str">
        <f aca="false">IF(OR('Current trees'!A249="",N('Current trees'!F249)&lt;=0),"",'Current trees'!C249)</f>
        <v/>
      </c>
      <c r="C249" s="24" t="str">
        <f aca="false">IF(OR('Current trees'!A249="",N('Current trees'!F249)&lt;=0),"",'Current trees'!D249)</f>
        <v/>
      </c>
      <c r="D249" s="24" t="str">
        <f aca="false">IF(OR('Current trees'!A249="",N('Current trees'!F249)&lt;=0),"",'Current trees'!F249)</f>
        <v/>
      </c>
    </row>
    <row r="250" customFormat="false" ht="15" hidden="false" customHeight="true" outlineLevel="0" collapsed="false">
      <c r="A250" s="24" t="str">
        <f aca="false">IF(OR('Current trees'!A250="",N('Current trees'!F250)&lt;=0),"",'Current trees'!A250)</f>
        <v/>
      </c>
      <c r="B250" s="24" t="str">
        <f aca="false">IF(OR('Current trees'!A250="",N('Current trees'!F250)&lt;=0),"",'Current trees'!C250)</f>
        <v/>
      </c>
      <c r="C250" s="24" t="str">
        <f aca="false">IF(OR('Current trees'!A250="",N('Current trees'!F250)&lt;=0),"",'Current trees'!D250)</f>
        <v/>
      </c>
      <c r="D250" s="24" t="str">
        <f aca="false">IF(OR('Current trees'!A250="",N('Current trees'!F250)&lt;=0),"",'Current trees'!F250)</f>
        <v/>
      </c>
    </row>
    <row r="251" customFormat="false" ht="15" hidden="false" customHeight="true" outlineLevel="0" collapsed="false">
      <c r="A251" s="24" t="str">
        <f aca="false">IF(OR('Current trees'!A251="",N('Current trees'!F251)&lt;=0),"",'Current trees'!A251)</f>
        <v/>
      </c>
      <c r="B251" s="24" t="str">
        <f aca="false">IF(OR('Current trees'!A251="",N('Current trees'!F251)&lt;=0),"",'Current trees'!C251)</f>
        <v/>
      </c>
      <c r="C251" s="24" t="str">
        <f aca="false">IF(OR('Current trees'!A251="",N('Current trees'!F251)&lt;=0),"",'Current trees'!D251)</f>
        <v/>
      </c>
      <c r="D251" s="24" t="str">
        <f aca="false">IF(OR('Current trees'!A251="",N('Current trees'!F251)&lt;=0),"",'Current trees'!F251)</f>
        <v/>
      </c>
    </row>
    <row r="252" customFormat="false" ht="15" hidden="false" customHeight="true" outlineLevel="0" collapsed="false">
      <c r="A252" s="24" t="str">
        <f aca="false">IF(OR('Current trees'!A252="",N('Current trees'!F252)&lt;=0),"",'Current trees'!A252)</f>
        <v/>
      </c>
      <c r="B252" s="24" t="str">
        <f aca="false">IF(OR('Current trees'!A252="",N('Current trees'!F252)&lt;=0),"",'Current trees'!C252)</f>
        <v/>
      </c>
      <c r="C252" s="24" t="str">
        <f aca="false">IF(OR('Current trees'!A252="",N('Current trees'!F252)&lt;=0),"",'Current trees'!D252)</f>
        <v/>
      </c>
      <c r="D252" s="24" t="str">
        <f aca="false">IF(OR('Current trees'!A252="",N('Current trees'!F252)&lt;=0),"",'Current trees'!F252)</f>
        <v/>
      </c>
    </row>
    <row r="253" customFormat="false" ht="15" hidden="false" customHeight="true" outlineLevel="0" collapsed="false">
      <c r="A253" s="24" t="str">
        <f aca="false">IF(OR('Current trees'!A253="",N('Current trees'!F253)&lt;=0),"",'Current trees'!A253)</f>
        <v/>
      </c>
      <c r="B253" s="24" t="str">
        <f aca="false">IF(OR('Current trees'!A253="",N('Current trees'!F253)&lt;=0),"",'Current trees'!C253)</f>
        <v/>
      </c>
      <c r="C253" s="24" t="str">
        <f aca="false">IF(OR('Current trees'!A253="",N('Current trees'!F253)&lt;=0),"",'Current trees'!D253)</f>
        <v/>
      </c>
      <c r="D253" s="24" t="str">
        <f aca="false">IF(OR('Current trees'!A253="",N('Current trees'!F253)&lt;=0),"",'Current trees'!F253)</f>
        <v/>
      </c>
    </row>
    <row r="254" customFormat="false" ht="15" hidden="false" customHeight="true" outlineLevel="0" collapsed="false">
      <c r="A254" s="24" t="str">
        <f aca="false">IF(OR('Current trees'!A254="",N('Current trees'!F254)&lt;=0),"",'Current trees'!A254)</f>
        <v/>
      </c>
      <c r="B254" s="24" t="str">
        <f aca="false">IF(OR('Current trees'!A254="",N('Current trees'!F254)&lt;=0),"",'Current trees'!C254)</f>
        <v/>
      </c>
      <c r="C254" s="24" t="str">
        <f aca="false">IF(OR('Current trees'!A254="",N('Current trees'!F254)&lt;=0),"",'Current trees'!D254)</f>
        <v/>
      </c>
      <c r="D254" s="24" t="str">
        <f aca="false">IF(OR('Current trees'!A254="",N('Current trees'!F254)&lt;=0),"",'Current trees'!F254)</f>
        <v/>
      </c>
    </row>
    <row r="255" customFormat="false" ht="15" hidden="false" customHeight="true" outlineLevel="0" collapsed="false">
      <c r="A255" s="24" t="str">
        <f aca="false">IF(OR('Current trees'!A255="",N('Current trees'!F255)&lt;=0),"",'Current trees'!A255)</f>
        <v/>
      </c>
      <c r="B255" s="24" t="str">
        <f aca="false">IF(OR('Current trees'!A255="",N('Current trees'!F255)&lt;=0),"",'Current trees'!C255)</f>
        <v/>
      </c>
      <c r="C255" s="24" t="str">
        <f aca="false">IF(OR('Current trees'!A255="",N('Current trees'!F255)&lt;=0),"",'Current trees'!D255)</f>
        <v/>
      </c>
      <c r="D255" s="24" t="str">
        <f aca="false">IF(OR('Current trees'!A255="",N('Current trees'!F255)&lt;=0),"",'Current trees'!F255)</f>
        <v/>
      </c>
    </row>
    <row r="256" customFormat="false" ht="15" hidden="false" customHeight="true" outlineLevel="0" collapsed="false">
      <c r="A256" s="24" t="str">
        <f aca="false">IF(OR('Current trees'!A256="",N('Current trees'!F256)&lt;=0),"",'Current trees'!A256)</f>
        <v/>
      </c>
      <c r="B256" s="24" t="str">
        <f aca="false">IF(OR('Current trees'!A256="",N('Current trees'!F256)&lt;=0),"",'Current trees'!C256)</f>
        <v/>
      </c>
      <c r="C256" s="24" t="str">
        <f aca="false">IF(OR('Current trees'!A256="",N('Current trees'!F256)&lt;=0),"",'Current trees'!D256)</f>
        <v/>
      </c>
      <c r="D256" s="24" t="str">
        <f aca="false">IF(OR('Current trees'!A256="",N('Current trees'!F256)&lt;=0),"",'Current trees'!F256)</f>
        <v/>
      </c>
    </row>
    <row r="257" customFormat="false" ht="15" hidden="false" customHeight="true" outlineLevel="0" collapsed="false">
      <c r="A257" s="24" t="str">
        <f aca="false">IF(OR('Current trees'!A257="",N('Current trees'!F257)&lt;=0),"",'Current trees'!A257)</f>
        <v/>
      </c>
      <c r="B257" s="24" t="str">
        <f aca="false">IF(OR('Current trees'!A257="",N('Current trees'!F257)&lt;=0),"",'Current trees'!C257)</f>
        <v/>
      </c>
      <c r="C257" s="24" t="str">
        <f aca="false">IF(OR('Current trees'!A257="",N('Current trees'!F257)&lt;=0),"",'Current trees'!D257)</f>
        <v/>
      </c>
      <c r="D257" s="24" t="str">
        <f aca="false">IF(OR('Current trees'!A257="",N('Current trees'!F257)&lt;=0),"",'Current trees'!F257)</f>
        <v/>
      </c>
    </row>
    <row r="258" customFormat="false" ht="15" hidden="false" customHeight="true" outlineLevel="0" collapsed="false">
      <c r="A258" s="24" t="str">
        <f aca="false">IF(OR('Current trees'!A258="",N('Current trees'!F258)&lt;=0),"",'Current trees'!A258)</f>
        <v/>
      </c>
      <c r="B258" s="24" t="str">
        <f aca="false">IF(OR('Current trees'!A258="",N('Current trees'!F258)&lt;=0),"",'Current trees'!C258)</f>
        <v/>
      </c>
      <c r="C258" s="24" t="str">
        <f aca="false">IF(OR('Current trees'!A258="",N('Current trees'!F258)&lt;=0),"",'Current trees'!D258)</f>
        <v/>
      </c>
      <c r="D258" s="24" t="str">
        <f aca="false">IF(OR('Current trees'!A258="",N('Current trees'!F258)&lt;=0),"",'Current trees'!F258)</f>
        <v/>
      </c>
    </row>
    <row r="259" customFormat="false" ht="15" hidden="false" customHeight="true" outlineLevel="0" collapsed="false">
      <c r="A259" s="24" t="str">
        <f aca="false">IF(OR('Current trees'!A259="",N('Current trees'!F259)&lt;=0),"",'Current trees'!A259)</f>
        <v/>
      </c>
      <c r="B259" s="24" t="str">
        <f aca="false">IF(OR('Current trees'!A259="",N('Current trees'!F259)&lt;=0),"",'Current trees'!C259)</f>
        <v/>
      </c>
      <c r="C259" s="24" t="str">
        <f aca="false">IF(OR('Current trees'!A259="",N('Current trees'!F259)&lt;=0),"",'Current trees'!D259)</f>
        <v/>
      </c>
      <c r="D259" s="24" t="str">
        <f aca="false">IF(OR('Current trees'!A259="",N('Current trees'!F259)&lt;=0),"",'Current trees'!F259)</f>
        <v/>
      </c>
    </row>
    <row r="260" customFormat="false" ht="15" hidden="false" customHeight="true" outlineLevel="0" collapsed="false">
      <c r="A260" s="24" t="str">
        <f aca="false">IF(OR('Current trees'!A260="",N('Current trees'!F260)&lt;=0),"",'Current trees'!A260)</f>
        <v/>
      </c>
      <c r="B260" s="24" t="str">
        <f aca="false">IF(OR('Current trees'!A260="",N('Current trees'!F260)&lt;=0),"",'Current trees'!C260)</f>
        <v/>
      </c>
      <c r="C260" s="24" t="str">
        <f aca="false">IF(OR('Current trees'!A260="",N('Current trees'!F260)&lt;=0),"",'Current trees'!D260)</f>
        <v/>
      </c>
      <c r="D260" s="24" t="str">
        <f aca="false">IF(OR('Current trees'!A260="",N('Current trees'!F260)&lt;=0),"",'Current trees'!F260)</f>
        <v/>
      </c>
    </row>
    <row r="261" customFormat="false" ht="15" hidden="false" customHeight="true" outlineLevel="0" collapsed="false">
      <c r="A261" s="24" t="str">
        <f aca="false">IF(OR('Current trees'!A261="",N('Current trees'!F261)&lt;=0),"",'Current trees'!A261)</f>
        <v/>
      </c>
      <c r="B261" s="24" t="str">
        <f aca="false">IF(OR('Current trees'!A261="",N('Current trees'!F261)&lt;=0),"",'Current trees'!C261)</f>
        <v/>
      </c>
      <c r="C261" s="24" t="str">
        <f aca="false">IF(OR('Current trees'!A261="",N('Current trees'!F261)&lt;=0),"",'Current trees'!D261)</f>
        <v/>
      </c>
      <c r="D261" s="24" t="str">
        <f aca="false">IF(OR('Current trees'!A261="",N('Current trees'!F261)&lt;=0),"",'Current trees'!F261)</f>
        <v/>
      </c>
    </row>
    <row r="262" customFormat="false" ht="15" hidden="false" customHeight="true" outlineLevel="0" collapsed="false">
      <c r="A262" s="24" t="str">
        <f aca="false">IF(OR('Current trees'!A262="",N('Current trees'!F262)&lt;=0),"",'Current trees'!A262)</f>
        <v/>
      </c>
      <c r="B262" s="24" t="str">
        <f aca="false">IF(OR('Current trees'!A262="",N('Current trees'!F262)&lt;=0),"",'Current trees'!C262)</f>
        <v/>
      </c>
      <c r="C262" s="24" t="str">
        <f aca="false">IF(OR('Current trees'!A262="",N('Current trees'!F262)&lt;=0),"",'Current trees'!D262)</f>
        <v/>
      </c>
      <c r="D262" s="24" t="str">
        <f aca="false">IF(OR('Current trees'!A262="",N('Current trees'!F262)&lt;=0),"",'Current trees'!F262)</f>
        <v/>
      </c>
    </row>
    <row r="263" customFormat="false" ht="15" hidden="false" customHeight="true" outlineLevel="0" collapsed="false">
      <c r="A263" s="24" t="str">
        <f aca="false">IF(OR('Current trees'!A263="",N('Current trees'!F263)&lt;=0),"",'Current trees'!A263)</f>
        <v/>
      </c>
      <c r="B263" s="24" t="str">
        <f aca="false">IF(OR('Current trees'!A263="",N('Current trees'!F263)&lt;=0),"",'Current trees'!C263)</f>
        <v/>
      </c>
      <c r="C263" s="24" t="str">
        <f aca="false">IF(OR('Current trees'!A263="",N('Current trees'!F263)&lt;=0),"",'Current trees'!D263)</f>
        <v/>
      </c>
      <c r="D263" s="24" t="str">
        <f aca="false">IF(OR('Current trees'!A263="",N('Current trees'!F263)&lt;=0),"",'Current trees'!F263)</f>
        <v/>
      </c>
    </row>
    <row r="264" customFormat="false" ht="15" hidden="false" customHeight="true" outlineLevel="0" collapsed="false">
      <c r="A264" s="24" t="str">
        <f aca="false">IF(OR('Current trees'!A264="",N('Current trees'!F264)&lt;=0),"",'Current trees'!A264)</f>
        <v/>
      </c>
      <c r="B264" s="24" t="str">
        <f aca="false">IF(OR('Current trees'!A264="",N('Current trees'!F264)&lt;=0),"",'Current trees'!C264)</f>
        <v/>
      </c>
      <c r="C264" s="24" t="str">
        <f aca="false">IF(OR('Current trees'!A264="",N('Current trees'!F264)&lt;=0),"",'Current trees'!D264)</f>
        <v/>
      </c>
      <c r="D264" s="24" t="str">
        <f aca="false">IF(OR('Current trees'!A264="",N('Current trees'!F264)&lt;=0),"",'Current trees'!F264)</f>
        <v/>
      </c>
    </row>
    <row r="265" customFormat="false" ht="15" hidden="false" customHeight="true" outlineLevel="0" collapsed="false">
      <c r="A265" s="24" t="str">
        <f aca="false">IF(OR('Current trees'!A265="",N('Current trees'!F265)&lt;=0),"",'Current trees'!A265)</f>
        <v/>
      </c>
      <c r="B265" s="24" t="str">
        <f aca="false">IF(OR('Current trees'!A265="",N('Current trees'!F265)&lt;=0),"",'Current trees'!C265)</f>
        <v/>
      </c>
      <c r="C265" s="24" t="str">
        <f aca="false">IF(OR('Current trees'!A265="",N('Current trees'!F265)&lt;=0),"",'Current trees'!D265)</f>
        <v/>
      </c>
      <c r="D265" s="24" t="str">
        <f aca="false">IF(OR('Current trees'!A265="",N('Current trees'!F265)&lt;=0),"",'Current trees'!F265)</f>
        <v/>
      </c>
    </row>
    <row r="266" customFormat="false" ht="15" hidden="false" customHeight="true" outlineLevel="0" collapsed="false">
      <c r="A266" s="24" t="str">
        <f aca="false">IF(OR('Current trees'!A266="",N('Current trees'!F266)&lt;=0),"",'Current trees'!A266)</f>
        <v/>
      </c>
      <c r="B266" s="24" t="str">
        <f aca="false">IF(OR('Current trees'!A266="",N('Current trees'!F266)&lt;=0),"",'Current trees'!C266)</f>
        <v/>
      </c>
      <c r="C266" s="24" t="str">
        <f aca="false">IF(OR('Current trees'!A266="",N('Current trees'!F266)&lt;=0),"",'Current trees'!D266)</f>
        <v/>
      </c>
      <c r="D266" s="24" t="str">
        <f aca="false">IF(OR('Current trees'!A266="",N('Current trees'!F266)&lt;=0),"",'Current trees'!F266)</f>
        <v/>
      </c>
    </row>
    <row r="267" customFormat="false" ht="15" hidden="false" customHeight="true" outlineLevel="0" collapsed="false">
      <c r="A267" s="24" t="str">
        <f aca="false">IF(OR('Current trees'!A267="",N('Current trees'!F267)&lt;=0),"",'Current trees'!A267)</f>
        <v/>
      </c>
      <c r="B267" s="24" t="str">
        <f aca="false">IF(OR('Current trees'!A267="",N('Current trees'!F267)&lt;=0),"",'Current trees'!C267)</f>
        <v/>
      </c>
      <c r="C267" s="24" t="str">
        <f aca="false">IF(OR('Current trees'!A267="",N('Current trees'!F267)&lt;=0),"",'Current trees'!D267)</f>
        <v/>
      </c>
      <c r="D267" s="24" t="str">
        <f aca="false">IF(OR('Current trees'!A267="",N('Current trees'!F267)&lt;=0),"",'Current trees'!F267)</f>
        <v/>
      </c>
    </row>
    <row r="268" customFormat="false" ht="15" hidden="false" customHeight="true" outlineLevel="0" collapsed="false">
      <c r="A268" s="24" t="str">
        <f aca="false">IF(OR('Current trees'!A268="",N('Current trees'!F268)&lt;=0),"",'Current trees'!A268)</f>
        <v/>
      </c>
      <c r="B268" s="24" t="str">
        <f aca="false">IF(OR('Current trees'!A268="",N('Current trees'!F268)&lt;=0),"",'Current trees'!C268)</f>
        <v/>
      </c>
      <c r="C268" s="24" t="str">
        <f aca="false">IF(OR('Current trees'!A268="",N('Current trees'!F268)&lt;=0),"",'Current trees'!D268)</f>
        <v/>
      </c>
      <c r="D268" s="24" t="str">
        <f aca="false">IF(OR('Current trees'!A268="",N('Current trees'!F268)&lt;=0),"",'Current trees'!F268)</f>
        <v/>
      </c>
    </row>
    <row r="269" customFormat="false" ht="15" hidden="false" customHeight="true" outlineLevel="0" collapsed="false">
      <c r="A269" s="24" t="str">
        <f aca="false">IF(OR('Current trees'!A269="",N('Current trees'!F269)&lt;=0),"",'Current trees'!A269)</f>
        <v/>
      </c>
      <c r="B269" s="24" t="str">
        <f aca="false">IF(OR('Current trees'!A269="",N('Current trees'!F269)&lt;=0),"",'Current trees'!C269)</f>
        <v/>
      </c>
      <c r="C269" s="24" t="str">
        <f aca="false">IF(OR('Current trees'!A269="",N('Current trees'!F269)&lt;=0),"",'Current trees'!D269)</f>
        <v/>
      </c>
      <c r="D269" s="24" t="str">
        <f aca="false">IF(OR('Current trees'!A269="",N('Current trees'!F269)&lt;=0),"",'Current trees'!F269)</f>
        <v/>
      </c>
    </row>
    <row r="270" customFormat="false" ht="15" hidden="false" customHeight="true" outlineLevel="0" collapsed="false">
      <c r="A270" s="24" t="str">
        <f aca="false">IF(OR('Current trees'!A270="",N('Current trees'!F270)&lt;=0),"",'Current trees'!A270)</f>
        <v/>
      </c>
      <c r="B270" s="24" t="str">
        <f aca="false">IF(OR('Current trees'!A270="",N('Current trees'!F270)&lt;=0),"",'Current trees'!C270)</f>
        <v/>
      </c>
      <c r="C270" s="24" t="str">
        <f aca="false">IF(OR('Current trees'!A270="",N('Current trees'!F270)&lt;=0),"",'Current trees'!D270)</f>
        <v/>
      </c>
      <c r="D270" s="24" t="str">
        <f aca="false">IF(OR('Current trees'!A270="",N('Current trees'!F270)&lt;=0),"",'Current trees'!F270)</f>
        <v/>
      </c>
    </row>
    <row r="271" customFormat="false" ht="15" hidden="false" customHeight="true" outlineLevel="0" collapsed="false">
      <c r="A271" s="24" t="str">
        <f aca="false">IF(OR('Current trees'!A271="",N('Current trees'!F271)&lt;=0),"",'Current trees'!A271)</f>
        <v/>
      </c>
      <c r="B271" s="24" t="str">
        <f aca="false">IF(OR('Current trees'!A271="",N('Current trees'!F271)&lt;=0),"",'Current trees'!C271)</f>
        <v/>
      </c>
      <c r="C271" s="24" t="str">
        <f aca="false">IF(OR('Current trees'!A271="",N('Current trees'!F271)&lt;=0),"",'Current trees'!D271)</f>
        <v/>
      </c>
      <c r="D271" s="24" t="str">
        <f aca="false">IF(OR('Current trees'!A271="",N('Current trees'!F271)&lt;=0),"",'Current trees'!F271)</f>
        <v/>
      </c>
    </row>
    <row r="272" customFormat="false" ht="15" hidden="false" customHeight="true" outlineLevel="0" collapsed="false">
      <c r="A272" s="24" t="str">
        <f aca="false">IF(OR('Current trees'!A272="",N('Current trees'!F272)&lt;=0),"",'Current trees'!A272)</f>
        <v/>
      </c>
      <c r="B272" s="24" t="str">
        <f aca="false">IF(OR('Current trees'!A272="",N('Current trees'!F272)&lt;=0),"",'Current trees'!C272)</f>
        <v/>
      </c>
      <c r="C272" s="24" t="str">
        <f aca="false">IF(OR('Current trees'!A272="",N('Current trees'!F272)&lt;=0),"",'Current trees'!D272)</f>
        <v/>
      </c>
      <c r="D272" s="24" t="str">
        <f aca="false">IF(OR('Current trees'!A272="",N('Current trees'!F272)&lt;=0),"",'Current trees'!F272)</f>
        <v/>
      </c>
    </row>
    <row r="273" customFormat="false" ht="15" hidden="false" customHeight="true" outlineLevel="0" collapsed="false">
      <c r="A273" s="24" t="str">
        <f aca="false">IF(OR('Current trees'!A273="",N('Current trees'!F273)&lt;=0),"",'Current trees'!A273)</f>
        <v/>
      </c>
      <c r="B273" s="24" t="str">
        <f aca="false">IF(OR('Current trees'!A273="",N('Current trees'!F273)&lt;=0),"",'Current trees'!C273)</f>
        <v/>
      </c>
      <c r="C273" s="24" t="str">
        <f aca="false">IF(OR('Current trees'!A273="",N('Current trees'!F273)&lt;=0),"",'Current trees'!D273)</f>
        <v/>
      </c>
      <c r="D273" s="24" t="str">
        <f aca="false">IF(OR('Current trees'!A273="",N('Current trees'!F273)&lt;=0),"",'Current trees'!F273)</f>
        <v/>
      </c>
    </row>
    <row r="274" customFormat="false" ht="15" hidden="false" customHeight="true" outlineLevel="0" collapsed="false">
      <c r="A274" s="24" t="str">
        <f aca="false">IF(OR('Current trees'!A274="",N('Current trees'!F274)&lt;=0),"",'Current trees'!A274)</f>
        <v/>
      </c>
      <c r="B274" s="24" t="str">
        <f aca="false">IF(OR('Current trees'!A274="",N('Current trees'!F274)&lt;=0),"",'Current trees'!C274)</f>
        <v/>
      </c>
      <c r="C274" s="24" t="str">
        <f aca="false">IF(OR('Current trees'!A274="",N('Current trees'!F274)&lt;=0),"",'Current trees'!D274)</f>
        <v/>
      </c>
      <c r="D274" s="24" t="str">
        <f aca="false">IF(OR('Current trees'!A274="",N('Current trees'!F274)&lt;=0),"",'Current trees'!F274)</f>
        <v/>
      </c>
    </row>
    <row r="275" customFormat="false" ht="15" hidden="false" customHeight="true" outlineLevel="0" collapsed="false">
      <c r="A275" s="24" t="str">
        <f aca="false">IF(OR('Current trees'!A275="",N('Current trees'!F275)&lt;=0),"",'Current trees'!A275)</f>
        <v/>
      </c>
      <c r="B275" s="24" t="str">
        <f aca="false">IF(OR('Current trees'!A275="",N('Current trees'!F275)&lt;=0),"",'Current trees'!C275)</f>
        <v/>
      </c>
      <c r="C275" s="24" t="str">
        <f aca="false">IF(OR('Current trees'!A275="",N('Current trees'!F275)&lt;=0),"",'Current trees'!D275)</f>
        <v/>
      </c>
      <c r="D275" s="24" t="str">
        <f aca="false">IF(OR('Current trees'!A275="",N('Current trees'!F275)&lt;=0),"",'Current trees'!F275)</f>
        <v/>
      </c>
    </row>
    <row r="276" customFormat="false" ht="15" hidden="false" customHeight="true" outlineLevel="0" collapsed="false">
      <c r="A276" s="24" t="str">
        <f aca="false">IF(OR('Current trees'!A276="",N('Current trees'!F276)&lt;=0),"",'Current trees'!A276)</f>
        <v/>
      </c>
      <c r="B276" s="24" t="str">
        <f aca="false">IF(OR('Current trees'!A276="",N('Current trees'!F276)&lt;=0),"",'Current trees'!C276)</f>
        <v/>
      </c>
      <c r="C276" s="24" t="str">
        <f aca="false">IF(OR('Current trees'!A276="",N('Current trees'!F276)&lt;=0),"",'Current trees'!D276)</f>
        <v/>
      </c>
      <c r="D276" s="24" t="str">
        <f aca="false">IF(OR('Current trees'!A276="",N('Current trees'!F276)&lt;=0),"",'Current trees'!F276)</f>
        <v/>
      </c>
    </row>
    <row r="277" customFormat="false" ht="15" hidden="false" customHeight="true" outlineLevel="0" collapsed="false">
      <c r="A277" s="24" t="str">
        <f aca="false">IF(OR('Current trees'!A277="",N('Current trees'!F277)&lt;=0),"",'Current trees'!A277)</f>
        <v/>
      </c>
      <c r="B277" s="24" t="str">
        <f aca="false">IF(OR('Current trees'!A277="",N('Current trees'!F277)&lt;=0),"",'Current trees'!C277)</f>
        <v/>
      </c>
      <c r="C277" s="24" t="str">
        <f aca="false">IF(OR('Current trees'!A277="",N('Current trees'!F277)&lt;=0),"",'Current trees'!D277)</f>
        <v/>
      </c>
      <c r="D277" s="24" t="str">
        <f aca="false">IF(OR('Current trees'!A277="",N('Current trees'!F277)&lt;=0),"",'Current trees'!F277)</f>
        <v/>
      </c>
    </row>
    <row r="278" customFormat="false" ht="15" hidden="false" customHeight="true" outlineLevel="0" collapsed="false">
      <c r="A278" s="24" t="str">
        <f aca="false">IF(OR('Current trees'!A278="",N('Current trees'!F278)&lt;=0),"",'Current trees'!A278)</f>
        <v/>
      </c>
      <c r="B278" s="24" t="str">
        <f aca="false">IF(OR('Current trees'!A278="",N('Current trees'!F278)&lt;=0),"",'Current trees'!C278)</f>
        <v/>
      </c>
      <c r="C278" s="24" t="str">
        <f aca="false">IF(OR('Current trees'!A278="",N('Current trees'!F278)&lt;=0),"",'Current trees'!D278)</f>
        <v/>
      </c>
      <c r="D278" s="24" t="str">
        <f aca="false">IF(OR('Current trees'!A278="",N('Current trees'!F278)&lt;=0),"",'Current trees'!F278)</f>
        <v/>
      </c>
    </row>
    <row r="279" customFormat="false" ht="15" hidden="false" customHeight="true" outlineLevel="0" collapsed="false">
      <c r="A279" s="24" t="str">
        <f aca="false">IF(OR('Current trees'!A279="",N('Current trees'!F279)&lt;=0),"",'Current trees'!A279)</f>
        <v/>
      </c>
      <c r="B279" s="24" t="str">
        <f aca="false">IF(OR('Current trees'!A279="",N('Current trees'!F279)&lt;=0),"",'Current trees'!C279)</f>
        <v/>
      </c>
      <c r="C279" s="24" t="str">
        <f aca="false">IF(OR('Current trees'!A279="",N('Current trees'!F279)&lt;=0),"",'Current trees'!D279)</f>
        <v/>
      </c>
      <c r="D279" s="24" t="str">
        <f aca="false">IF(OR('Current trees'!A279="",N('Current trees'!F279)&lt;=0),"",'Current trees'!F279)</f>
        <v/>
      </c>
    </row>
    <row r="280" customFormat="false" ht="15" hidden="false" customHeight="true" outlineLevel="0" collapsed="false">
      <c r="A280" s="24" t="str">
        <f aca="false">IF(OR('Current trees'!A280="",N('Current trees'!F280)&lt;=0),"",'Current trees'!A280)</f>
        <v/>
      </c>
      <c r="B280" s="24" t="str">
        <f aca="false">IF(OR('Current trees'!A280="",N('Current trees'!F280)&lt;=0),"",'Current trees'!C280)</f>
        <v/>
      </c>
      <c r="C280" s="24" t="str">
        <f aca="false">IF(OR('Current trees'!A280="",N('Current trees'!F280)&lt;=0),"",'Current trees'!D280)</f>
        <v/>
      </c>
      <c r="D280" s="24" t="str">
        <f aca="false">IF(OR('Current trees'!A280="",N('Current trees'!F280)&lt;=0),"",'Current trees'!F280)</f>
        <v/>
      </c>
    </row>
    <row r="281" customFormat="false" ht="15" hidden="false" customHeight="true" outlineLevel="0" collapsed="false">
      <c r="A281" s="24" t="str">
        <f aca="false">IF(OR('Current trees'!A281="",N('Current trees'!F281)&lt;=0),"",'Current trees'!A281)</f>
        <v/>
      </c>
      <c r="B281" s="24" t="str">
        <f aca="false">IF(OR('Current trees'!A281="",N('Current trees'!F281)&lt;=0),"",'Current trees'!C281)</f>
        <v/>
      </c>
      <c r="C281" s="24" t="str">
        <f aca="false">IF(OR('Current trees'!A281="",N('Current trees'!F281)&lt;=0),"",'Current trees'!D281)</f>
        <v/>
      </c>
      <c r="D281" s="24" t="str">
        <f aca="false">IF(OR('Current trees'!A281="",N('Current trees'!F281)&lt;=0),"",'Current trees'!F281)</f>
        <v/>
      </c>
    </row>
    <row r="282" customFormat="false" ht="15" hidden="false" customHeight="true" outlineLevel="0" collapsed="false">
      <c r="A282" s="24" t="str">
        <f aca="false">IF(OR('Current trees'!A282="",N('Current trees'!F282)&lt;=0),"",'Current trees'!A282)</f>
        <v/>
      </c>
      <c r="B282" s="24" t="str">
        <f aca="false">IF(OR('Current trees'!A282="",N('Current trees'!F282)&lt;=0),"",'Current trees'!C282)</f>
        <v/>
      </c>
      <c r="C282" s="24" t="str">
        <f aca="false">IF(OR('Current trees'!A282="",N('Current trees'!F282)&lt;=0),"",'Current trees'!D282)</f>
        <v/>
      </c>
      <c r="D282" s="24" t="str">
        <f aca="false">IF(OR('Current trees'!A282="",N('Current trees'!F282)&lt;=0),"",'Current trees'!F282)</f>
        <v/>
      </c>
    </row>
    <row r="283" customFormat="false" ht="15" hidden="false" customHeight="true" outlineLevel="0" collapsed="false">
      <c r="A283" s="24" t="str">
        <f aca="false">IF(OR('Current trees'!A283="",N('Current trees'!F283)&lt;=0),"",'Current trees'!A283)</f>
        <v/>
      </c>
      <c r="B283" s="24" t="str">
        <f aca="false">IF(OR('Current trees'!A283="",N('Current trees'!F283)&lt;=0),"",'Current trees'!C283)</f>
        <v/>
      </c>
      <c r="C283" s="24" t="str">
        <f aca="false">IF(OR('Current trees'!A283="",N('Current trees'!F283)&lt;=0),"",'Current trees'!D283)</f>
        <v/>
      </c>
      <c r="D283" s="24" t="str">
        <f aca="false">IF(OR('Current trees'!A283="",N('Current trees'!F283)&lt;=0),"",'Current trees'!F283)</f>
        <v/>
      </c>
    </row>
    <row r="284" customFormat="false" ht="15" hidden="false" customHeight="true" outlineLevel="0" collapsed="false">
      <c r="A284" s="24" t="str">
        <f aca="false">IF(OR('Current trees'!A284="",N('Current trees'!F284)&lt;=0),"",'Current trees'!A284)</f>
        <v/>
      </c>
      <c r="B284" s="24" t="str">
        <f aca="false">IF(OR('Current trees'!A284="",N('Current trees'!F284)&lt;=0),"",'Current trees'!C284)</f>
        <v/>
      </c>
      <c r="C284" s="24" t="str">
        <f aca="false">IF(OR('Current trees'!A284="",N('Current trees'!F284)&lt;=0),"",'Current trees'!D284)</f>
        <v/>
      </c>
      <c r="D284" s="24" t="str">
        <f aca="false">IF(OR('Current trees'!A284="",N('Current trees'!F284)&lt;=0),"",'Current trees'!F284)</f>
        <v/>
      </c>
    </row>
    <row r="285" customFormat="false" ht="15" hidden="false" customHeight="true" outlineLevel="0" collapsed="false">
      <c r="A285" s="24" t="str">
        <f aca="false">IF(OR('Current trees'!A285="",N('Current trees'!F285)&lt;=0),"",'Current trees'!A285)</f>
        <v/>
      </c>
      <c r="B285" s="24" t="str">
        <f aca="false">IF(OR('Current trees'!A285="",N('Current trees'!F285)&lt;=0),"",'Current trees'!C285)</f>
        <v/>
      </c>
      <c r="C285" s="24" t="str">
        <f aca="false">IF(OR('Current trees'!A285="",N('Current trees'!F285)&lt;=0),"",'Current trees'!D285)</f>
        <v/>
      </c>
      <c r="D285" s="24" t="str">
        <f aca="false">IF(OR('Current trees'!A285="",N('Current trees'!F285)&lt;=0),"",'Current trees'!F285)</f>
        <v/>
      </c>
    </row>
    <row r="286" customFormat="false" ht="15" hidden="false" customHeight="true" outlineLevel="0" collapsed="false">
      <c r="A286" s="24" t="str">
        <f aca="false">IF(OR('Current trees'!A286="",N('Current trees'!F286)&lt;=0),"",'Current trees'!A286)</f>
        <v/>
      </c>
      <c r="B286" s="24" t="str">
        <f aca="false">IF(OR('Current trees'!A286="",N('Current trees'!F286)&lt;=0),"",'Current trees'!C286)</f>
        <v/>
      </c>
      <c r="C286" s="24" t="str">
        <f aca="false">IF(OR('Current trees'!A286="",N('Current trees'!F286)&lt;=0),"",'Current trees'!D286)</f>
        <v/>
      </c>
      <c r="D286" s="24" t="str">
        <f aca="false">IF(OR('Current trees'!A286="",N('Current trees'!F286)&lt;=0),"",'Current trees'!F286)</f>
        <v/>
      </c>
    </row>
    <row r="287" customFormat="false" ht="15" hidden="false" customHeight="true" outlineLevel="0" collapsed="false">
      <c r="A287" s="24" t="str">
        <f aca="false">IF(OR('Current trees'!A287="",N('Current trees'!F287)&lt;=0),"",'Current trees'!A287)</f>
        <v/>
      </c>
      <c r="B287" s="24" t="str">
        <f aca="false">IF(OR('Current trees'!A287="",N('Current trees'!F287)&lt;=0),"",'Current trees'!C287)</f>
        <v/>
      </c>
      <c r="C287" s="24" t="str">
        <f aca="false">IF(OR('Current trees'!A287="",N('Current trees'!F287)&lt;=0),"",'Current trees'!D287)</f>
        <v/>
      </c>
      <c r="D287" s="24" t="str">
        <f aca="false">IF(OR('Current trees'!A287="",N('Current trees'!F287)&lt;=0),"",'Current trees'!F287)</f>
        <v/>
      </c>
    </row>
    <row r="288" customFormat="false" ht="15" hidden="false" customHeight="true" outlineLevel="0" collapsed="false">
      <c r="A288" s="24" t="str">
        <f aca="false">IF(OR('Current trees'!A288="",N('Current trees'!F288)&lt;=0),"",'Current trees'!A288)</f>
        <v/>
      </c>
      <c r="B288" s="24" t="str">
        <f aca="false">IF(OR('Current trees'!A288="",N('Current trees'!F288)&lt;=0),"",'Current trees'!C288)</f>
        <v/>
      </c>
      <c r="C288" s="24" t="str">
        <f aca="false">IF(OR('Current trees'!A288="",N('Current trees'!F288)&lt;=0),"",'Current trees'!D288)</f>
        <v/>
      </c>
      <c r="D288" s="24" t="str">
        <f aca="false">IF(OR('Current trees'!A288="",N('Current trees'!F288)&lt;=0),"",'Current trees'!F288)</f>
        <v/>
      </c>
    </row>
    <row r="289" customFormat="false" ht="15" hidden="false" customHeight="true" outlineLevel="0" collapsed="false">
      <c r="A289" s="24" t="str">
        <f aca="false">IF(OR('Current trees'!A289="",N('Current trees'!F289)&lt;=0),"",'Current trees'!A289)</f>
        <v/>
      </c>
      <c r="B289" s="24" t="str">
        <f aca="false">IF(OR('Current trees'!A289="",N('Current trees'!F289)&lt;=0),"",'Current trees'!C289)</f>
        <v/>
      </c>
      <c r="C289" s="24" t="str">
        <f aca="false">IF(OR('Current trees'!A289="",N('Current trees'!F289)&lt;=0),"",'Current trees'!D289)</f>
        <v/>
      </c>
      <c r="D289" s="24" t="str">
        <f aca="false">IF(OR('Current trees'!A289="",N('Current trees'!F289)&lt;=0),"",'Current trees'!F289)</f>
        <v/>
      </c>
    </row>
    <row r="290" customFormat="false" ht="15" hidden="false" customHeight="true" outlineLevel="0" collapsed="false">
      <c r="A290" s="24" t="str">
        <f aca="false">IF(OR('Current trees'!A290="",N('Current trees'!F290)&lt;=0),"",'Current trees'!A290)</f>
        <v/>
      </c>
      <c r="B290" s="24" t="str">
        <f aca="false">IF(OR('Current trees'!A290="",N('Current trees'!F290)&lt;=0),"",'Current trees'!C290)</f>
        <v/>
      </c>
      <c r="C290" s="24" t="str">
        <f aca="false">IF(OR('Current trees'!A290="",N('Current trees'!F290)&lt;=0),"",'Current trees'!D290)</f>
        <v/>
      </c>
      <c r="D290" s="24" t="str">
        <f aca="false">IF(OR('Current trees'!A290="",N('Current trees'!F290)&lt;=0),"",'Current trees'!F290)</f>
        <v/>
      </c>
    </row>
    <row r="291" customFormat="false" ht="15" hidden="false" customHeight="true" outlineLevel="0" collapsed="false">
      <c r="A291" s="24" t="str">
        <f aca="false">IF(OR('Current trees'!A291="",N('Current trees'!F291)&lt;=0),"",'Current trees'!A291)</f>
        <v/>
      </c>
      <c r="B291" s="24" t="str">
        <f aca="false">IF(OR('Current trees'!A291="",N('Current trees'!F291)&lt;=0),"",'Current trees'!C291)</f>
        <v/>
      </c>
      <c r="C291" s="24" t="str">
        <f aca="false">IF(OR('Current trees'!A291="",N('Current trees'!F291)&lt;=0),"",'Current trees'!D291)</f>
        <v/>
      </c>
      <c r="D291" s="24" t="str">
        <f aca="false">IF(OR('Current trees'!A291="",N('Current trees'!F291)&lt;=0),"",'Current trees'!F291)</f>
        <v/>
      </c>
    </row>
    <row r="292" customFormat="false" ht="15" hidden="false" customHeight="true" outlineLevel="0" collapsed="false">
      <c r="A292" s="24" t="str">
        <f aca="false">IF(OR('Current trees'!A292="",N('Current trees'!F292)&lt;=0),"",'Current trees'!A292)</f>
        <v/>
      </c>
      <c r="B292" s="24" t="str">
        <f aca="false">IF(OR('Current trees'!A292="",N('Current trees'!F292)&lt;=0),"",'Current trees'!C292)</f>
        <v/>
      </c>
      <c r="C292" s="24" t="str">
        <f aca="false">IF(OR('Current trees'!A292="",N('Current trees'!F292)&lt;=0),"",'Current trees'!D292)</f>
        <v/>
      </c>
      <c r="D292" s="24" t="str">
        <f aca="false">IF(OR('Current trees'!A292="",N('Current trees'!F292)&lt;=0),"",'Current trees'!F292)</f>
        <v/>
      </c>
    </row>
    <row r="293" customFormat="false" ht="15" hidden="false" customHeight="true" outlineLevel="0" collapsed="false">
      <c r="A293" s="24" t="str">
        <f aca="false">IF(OR('Current trees'!A293="",N('Current trees'!F293)&lt;=0),"",'Current trees'!A293)</f>
        <v/>
      </c>
      <c r="B293" s="24" t="str">
        <f aca="false">IF(OR('Current trees'!A293="",N('Current trees'!F293)&lt;=0),"",'Current trees'!C293)</f>
        <v/>
      </c>
      <c r="C293" s="24" t="str">
        <f aca="false">IF(OR('Current trees'!A293="",N('Current trees'!F293)&lt;=0),"",'Current trees'!D293)</f>
        <v/>
      </c>
      <c r="D293" s="24" t="str">
        <f aca="false">IF(OR('Current trees'!A293="",N('Current trees'!F293)&lt;=0),"",'Current trees'!F293)</f>
        <v/>
      </c>
    </row>
    <row r="294" customFormat="false" ht="15" hidden="false" customHeight="true" outlineLevel="0" collapsed="false">
      <c r="A294" s="24" t="str">
        <f aca="false">IF(OR('Current trees'!A294="",N('Current trees'!F294)&lt;=0),"",'Current trees'!A294)</f>
        <v/>
      </c>
      <c r="B294" s="24" t="str">
        <f aca="false">IF(OR('Current trees'!A294="",N('Current trees'!F294)&lt;=0),"",'Current trees'!C294)</f>
        <v/>
      </c>
      <c r="C294" s="24" t="str">
        <f aca="false">IF(OR('Current trees'!A294="",N('Current trees'!F294)&lt;=0),"",'Current trees'!D294)</f>
        <v/>
      </c>
      <c r="D294" s="24" t="str">
        <f aca="false">IF(OR('Current trees'!A294="",N('Current trees'!F294)&lt;=0),"",'Current trees'!F294)</f>
        <v/>
      </c>
    </row>
    <row r="295" customFormat="false" ht="15" hidden="false" customHeight="true" outlineLevel="0" collapsed="false">
      <c r="A295" s="24" t="str">
        <f aca="false">IF(OR('Current trees'!A295="",N('Current trees'!F295)&lt;=0),"",'Current trees'!A295)</f>
        <v/>
      </c>
      <c r="B295" s="24" t="str">
        <f aca="false">IF(OR('Current trees'!A295="",N('Current trees'!F295)&lt;=0),"",'Current trees'!C295)</f>
        <v/>
      </c>
      <c r="C295" s="24" t="str">
        <f aca="false">IF(OR('Current trees'!A295="",N('Current trees'!F295)&lt;=0),"",'Current trees'!D295)</f>
        <v/>
      </c>
      <c r="D295" s="24" t="str">
        <f aca="false">IF(OR('Current trees'!A295="",N('Current trees'!F295)&lt;=0),"",'Current trees'!F295)</f>
        <v/>
      </c>
    </row>
    <row r="296" customFormat="false" ht="15" hidden="false" customHeight="true" outlineLevel="0" collapsed="false">
      <c r="A296" s="24" t="str">
        <f aca="false">IF(OR('Current trees'!A296="",N('Current trees'!F296)&lt;=0),"",'Current trees'!A296)</f>
        <v/>
      </c>
      <c r="B296" s="24" t="str">
        <f aca="false">IF(OR('Current trees'!A296="",N('Current trees'!F296)&lt;=0),"",'Current trees'!C296)</f>
        <v/>
      </c>
      <c r="C296" s="24" t="str">
        <f aca="false">IF(OR('Current trees'!A296="",N('Current trees'!F296)&lt;=0),"",'Current trees'!D296)</f>
        <v/>
      </c>
      <c r="D296" s="24" t="str">
        <f aca="false">IF(OR('Current trees'!A296="",N('Current trees'!F296)&lt;=0),"",'Current trees'!F296)</f>
        <v/>
      </c>
    </row>
    <row r="297" customFormat="false" ht="15" hidden="false" customHeight="true" outlineLevel="0" collapsed="false">
      <c r="A297" s="24" t="str">
        <f aca="false">IF(OR('Current trees'!A297="",N('Current trees'!F297)&lt;=0),"",'Current trees'!A297)</f>
        <v/>
      </c>
      <c r="B297" s="24" t="str">
        <f aca="false">IF(OR('Current trees'!A297="",N('Current trees'!F297)&lt;=0),"",'Current trees'!C297)</f>
        <v/>
      </c>
      <c r="C297" s="24" t="str">
        <f aca="false">IF(OR('Current trees'!A297="",N('Current trees'!F297)&lt;=0),"",'Current trees'!D297)</f>
        <v/>
      </c>
      <c r="D297" s="24" t="str">
        <f aca="false">IF(OR('Current trees'!A297="",N('Current trees'!F297)&lt;=0),"",'Current trees'!F297)</f>
        <v/>
      </c>
    </row>
    <row r="298" customFormat="false" ht="15" hidden="false" customHeight="true" outlineLevel="0" collapsed="false">
      <c r="A298" s="24" t="str">
        <f aca="false">IF(OR('Current trees'!A298="",N('Current trees'!F298)&lt;=0),"",'Current trees'!A298)</f>
        <v/>
      </c>
      <c r="B298" s="24" t="str">
        <f aca="false">IF(OR('Current trees'!A298="",N('Current trees'!F298)&lt;=0),"",'Current trees'!C298)</f>
        <v/>
      </c>
      <c r="C298" s="24" t="str">
        <f aca="false">IF(OR('Current trees'!A298="",N('Current trees'!F298)&lt;=0),"",'Current trees'!D298)</f>
        <v/>
      </c>
      <c r="D298" s="24" t="str">
        <f aca="false">IF(OR('Current trees'!A298="",N('Current trees'!F298)&lt;=0),"",'Current trees'!F298)</f>
        <v/>
      </c>
    </row>
    <row r="299" customFormat="false" ht="15" hidden="false" customHeight="true" outlineLevel="0" collapsed="false">
      <c r="A299" s="24" t="str">
        <f aca="false">IF(OR('Current trees'!A299="",N('Current trees'!F299)&lt;=0),"",'Current trees'!A299)</f>
        <v/>
      </c>
      <c r="B299" s="24" t="str">
        <f aca="false">IF(OR('Current trees'!A299="",N('Current trees'!F299)&lt;=0),"",'Current trees'!C299)</f>
        <v/>
      </c>
      <c r="C299" s="24" t="str">
        <f aca="false">IF(OR('Current trees'!A299="",N('Current trees'!F299)&lt;=0),"",'Current trees'!D299)</f>
        <v/>
      </c>
      <c r="D299" s="24" t="str">
        <f aca="false">IF(OR('Current trees'!A299="",N('Current trees'!F299)&lt;=0),"",'Current trees'!F299)</f>
        <v/>
      </c>
    </row>
    <row r="300" customFormat="false" ht="15" hidden="false" customHeight="true" outlineLevel="0" collapsed="false">
      <c r="A300" s="24" t="str">
        <f aca="false">IF(OR('Current trees'!A300="",N('Current trees'!F300)&lt;=0),"",'Current trees'!A300)</f>
        <v/>
      </c>
      <c r="B300" s="24" t="str">
        <f aca="false">IF(OR('Current trees'!A300="",N('Current trees'!F300)&lt;=0),"",'Current trees'!C300)</f>
        <v/>
      </c>
      <c r="C300" s="24" t="str">
        <f aca="false">IF(OR('Current trees'!A300="",N('Current trees'!F300)&lt;=0),"",'Current trees'!D300)</f>
        <v/>
      </c>
      <c r="D300" s="24" t="str">
        <f aca="false">IF(OR('Current trees'!A300="",N('Current trees'!F300)&lt;=0),"",'Current trees'!F300)</f>
        <v/>
      </c>
    </row>
    <row r="301" customFormat="false" ht="15" hidden="false" customHeight="true" outlineLevel="0" collapsed="false">
      <c r="A301" s="24" t="str">
        <f aca="false">IF(OR('Current trees'!A301="",N('Current trees'!F301)&lt;=0),"",'Current trees'!A301)</f>
        <v/>
      </c>
      <c r="B301" s="24" t="str">
        <f aca="false">IF(OR('Current trees'!A301="",N('Current trees'!F301)&lt;=0),"",'Current trees'!C301)</f>
        <v/>
      </c>
      <c r="C301" s="24" t="str">
        <f aca="false">IF(OR('Current trees'!A301="",N('Current trees'!F301)&lt;=0),"",'Current trees'!D301)</f>
        <v/>
      </c>
      <c r="D301" s="24" t="str">
        <f aca="false">IF(OR('Current trees'!A301="",N('Current trees'!F301)&lt;=0),"",'Current trees'!F301)</f>
        <v/>
      </c>
    </row>
    <row r="302" customFormat="false" ht="15" hidden="false" customHeight="true" outlineLevel="0" collapsed="false">
      <c r="A302" s="24" t="str">
        <f aca="false">IF(OR('Current trees'!A302="",N('Current trees'!F302)&lt;=0),"",'Current trees'!A302)</f>
        <v/>
      </c>
      <c r="B302" s="24" t="str">
        <f aca="false">IF(OR('Current trees'!A302="",N('Current trees'!F302)&lt;=0),"",'Current trees'!C302)</f>
        <v/>
      </c>
      <c r="C302" s="24" t="str">
        <f aca="false">IF(OR('Current trees'!A302="",N('Current trees'!F302)&lt;=0),"",'Current trees'!D302)</f>
        <v/>
      </c>
      <c r="D302" s="24" t="str">
        <f aca="false">IF(OR('Current trees'!A302="",N('Current trees'!F302)&lt;=0),"",'Current trees'!F302)</f>
        <v/>
      </c>
    </row>
    <row r="303" customFormat="false" ht="15" hidden="false" customHeight="true" outlineLevel="0" collapsed="false">
      <c r="A303" s="24" t="str">
        <f aca="false">IF(OR('Current trees'!A303="",N('Current trees'!F303)&lt;=0),"",'Current trees'!A303)</f>
        <v/>
      </c>
      <c r="B303" s="24" t="str">
        <f aca="false">IF(OR('Current trees'!A303="",N('Current trees'!F303)&lt;=0),"",'Current trees'!C303)</f>
        <v/>
      </c>
      <c r="C303" s="24" t="str">
        <f aca="false">IF(OR('Current trees'!A303="",N('Current trees'!F303)&lt;=0),"",'Current trees'!D303)</f>
        <v/>
      </c>
      <c r="D303" s="24" t="str">
        <f aca="false">IF(OR('Current trees'!A303="",N('Current trees'!F303)&lt;=0),"",'Current trees'!F303)</f>
        <v/>
      </c>
    </row>
    <row r="304" customFormat="false" ht="15" hidden="false" customHeight="true" outlineLevel="0" collapsed="false">
      <c r="A304" s="24" t="str">
        <f aca="false">IF(OR('Current trees'!A304="",N('Current trees'!F304)&lt;=0),"",'Current trees'!A304)</f>
        <v/>
      </c>
      <c r="B304" s="24" t="str">
        <f aca="false">IF(OR('Current trees'!A304="",N('Current trees'!F304)&lt;=0),"",'Current trees'!C304)</f>
        <v/>
      </c>
      <c r="C304" s="24" t="str">
        <f aca="false">IF(OR('Current trees'!A304="",N('Current trees'!F304)&lt;=0),"",'Current trees'!D304)</f>
        <v/>
      </c>
      <c r="D304" s="24" t="str">
        <f aca="false">IF(OR('Current trees'!A304="",N('Current trees'!F304)&lt;=0),"",'Current trees'!F304)</f>
        <v/>
      </c>
    </row>
    <row r="305" customFormat="false" ht="15" hidden="false" customHeight="true" outlineLevel="0" collapsed="false">
      <c r="A305" s="24" t="str">
        <f aca="false">IF(OR('Current trees'!A305="",N('Current trees'!F305)&lt;=0),"",'Current trees'!A305)</f>
        <v/>
      </c>
      <c r="B305" s="24" t="str">
        <f aca="false">IF(OR('Current trees'!A305="",N('Current trees'!F305)&lt;=0),"",'Current trees'!C305)</f>
        <v/>
      </c>
      <c r="C305" s="24" t="str">
        <f aca="false">IF(OR('Current trees'!A305="",N('Current trees'!F305)&lt;=0),"",'Current trees'!D305)</f>
        <v/>
      </c>
      <c r="D305" s="24" t="str">
        <f aca="false">IF(OR('Current trees'!A305="",N('Current trees'!F305)&lt;=0),"",'Current trees'!F305)</f>
        <v/>
      </c>
    </row>
    <row r="306" customFormat="false" ht="15" hidden="false" customHeight="true" outlineLevel="0" collapsed="false">
      <c r="A306" s="24" t="str">
        <f aca="false">IF(OR('Current trees'!A306="",N('Current trees'!F306)&lt;=0),"",'Current trees'!A306)</f>
        <v/>
      </c>
      <c r="B306" s="24" t="str">
        <f aca="false">IF(OR('Current trees'!A306="",N('Current trees'!F306)&lt;=0),"",'Current trees'!C306)</f>
        <v/>
      </c>
      <c r="C306" s="24" t="str">
        <f aca="false">IF(OR('Current trees'!A306="",N('Current trees'!F306)&lt;=0),"",'Current trees'!D306)</f>
        <v/>
      </c>
      <c r="D306" s="24" t="str">
        <f aca="false">IF(OR('Current trees'!A306="",N('Current trees'!F306)&lt;=0),"",'Current trees'!F306)</f>
        <v/>
      </c>
    </row>
    <row r="307" customFormat="false" ht="15" hidden="false" customHeight="true" outlineLevel="0" collapsed="false">
      <c r="A307" s="24" t="str">
        <f aca="false">IF(OR('Current trees'!A307="",N('Current trees'!F307)&lt;=0),"",'Current trees'!A307)</f>
        <v/>
      </c>
      <c r="B307" s="24" t="str">
        <f aca="false">IF(OR('Current trees'!A307="",N('Current trees'!F307)&lt;=0),"",'Current trees'!C307)</f>
        <v/>
      </c>
      <c r="C307" s="24" t="str">
        <f aca="false">IF(OR('Current trees'!A307="",N('Current trees'!F307)&lt;=0),"",'Current trees'!D307)</f>
        <v/>
      </c>
      <c r="D307" s="24" t="str">
        <f aca="false">IF(OR('Current trees'!A307="",N('Current trees'!F307)&lt;=0),"",'Current trees'!F307)</f>
        <v/>
      </c>
    </row>
    <row r="308" customFormat="false" ht="15" hidden="false" customHeight="true" outlineLevel="0" collapsed="false">
      <c r="A308" s="24" t="str">
        <f aca="false">IF(OR('Current trees'!A308="",N('Current trees'!F308)&lt;=0),"",'Current trees'!A308)</f>
        <v/>
      </c>
      <c r="B308" s="24" t="str">
        <f aca="false">IF(OR('Current trees'!A308="",N('Current trees'!F308)&lt;=0),"",'Current trees'!C308)</f>
        <v/>
      </c>
      <c r="C308" s="24" t="str">
        <f aca="false">IF(OR('Current trees'!A308="",N('Current trees'!F308)&lt;=0),"",'Current trees'!D308)</f>
        <v/>
      </c>
      <c r="D308" s="24" t="str">
        <f aca="false">IF(OR('Current trees'!A308="",N('Current trees'!F308)&lt;=0),"",'Current trees'!F308)</f>
        <v/>
      </c>
    </row>
    <row r="309" customFormat="false" ht="15" hidden="false" customHeight="true" outlineLevel="0" collapsed="false">
      <c r="A309" s="24" t="str">
        <f aca="false">IF(OR('Current trees'!A309="",N('Current trees'!F309)&lt;=0),"",'Current trees'!A309)</f>
        <v/>
      </c>
      <c r="B309" s="24" t="str">
        <f aca="false">IF(OR('Current trees'!A309="",N('Current trees'!F309)&lt;=0),"",'Current trees'!C309)</f>
        <v/>
      </c>
      <c r="C309" s="24" t="str">
        <f aca="false">IF(OR('Current trees'!A309="",N('Current trees'!F309)&lt;=0),"",'Current trees'!D309)</f>
        <v/>
      </c>
      <c r="D309" s="24" t="str">
        <f aca="false">IF(OR('Current trees'!A309="",N('Current trees'!F309)&lt;=0),"",'Current trees'!F309)</f>
        <v/>
      </c>
    </row>
    <row r="310" customFormat="false" ht="15" hidden="false" customHeight="true" outlineLevel="0" collapsed="false">
      <c r="A310" s="24" t="str">
        <f aca="false">IF(OR('Current trees'!A310="",N('Current trees'!F310)&lt;=0),"",'Current trees'!A310)</f>
        <v/>
      </c>
      <c r="B310" s="24" t="str">
        <f aca="false">IF(OR('Current trees'!A310="",N('Current trees'!F310)&lt;=0),"",'Current trees'!C310)</f>
        <v/>
      </c>
      <c r="C310" s="24" t="str">
        <f aca="false">IF(OR('Current trees'!A310="",N('Current trees'!F310)&lt;=0),"",'Current trees'!D310)</f>
        <v/>
      </c>
      <c r="D310" s="24" t="str">
        <f aca="false">IF(OR('Current trees'!A310="",N('Current trees'!F310)&lt;=0),"",'Current trees'!F310)</f>
        <v/>
      </c>
    </row>
    <row r="311" customFormat="false" ht="15" hidden="false" customHeight="true" outlineLevel="0" collapsed="false">
      <c r="A311" s="24" t="str">
        <f aca="false">IF(OR('Current trees'!A311="",N('Current trees'!F311)&lt;=0),"",'Current trees'!A311)</f>
        <v/>
      </c>
      <c r="B311" s="24" t="str">
        <f aca="false">IF(OR('Current trees'!A311="",N('Current trees'!F311)&lt;=0),"",'Current trees'!C311)</f>
        <v/>
      </c>
      <c r="C311" s="24" t="str">
        <f aca="false">IF(OR('Current trees'!A311="",N('Current trees'!F311)&lt;=0),"",'Current trees'!D311)</f>
        <v/>
      </c>
      <c r="D311" s="24" t="str">
        <f aca="false">IF(OR('Current trees'!A311="",N('Current trees'!F311)&lt;=0),"",'Current trees'!F311)</f>
        <v/>
      </c>
    </row>
    <row r="312" customFormat="false" ht="15" hidden="false" customHeight="true" outlineLevel="0" collapsed="false">
      <c r="A312" s="24" t="str">
        <f aca="false">IF(OR('Current trees'!A312="",N('Current trees'!F312)&lt;=0),"",'Current trees'!A312)</f>
        <v/>
      </c>
      <c r="B312" s="24" t="str">
        <f aca="false">IF(OR('Current trees'!A312="",N('Current trees'!F312)&lt;=0),"",'Current trees'!C312)</f>
        <v/>
      </c>
      <c r="C312" s="24" t="str">
        <f aca="false">IF(OR('Current trees'!A312="",N('Current trees'!F312)&lt;=0),"",'Current trees'!D312)</f>
        <v/>
      </c>
      <c r="D312" s="24" t="str">
        <f aca="false">IF(OR('Current trees'!A312="",N('Current trees'!F312)&lt;=0),"",'Current trees'!F312)</f>
        <v/>
      </c>
    </row>
    <row r="313" customFormat="false" ht="15" hidden="false" customHeight="true" outlineLevel="0" collapsed="false">
      <c r="A313" s="24" t="str">
        <f aca="false">IF(OR('Current trees'!A313="",N('Current trees'!F313)&lt;=0),"",'Current trees'!A313)</f>
        <v/>
      </c>
      <c r="B313" s="24" t="str">
        <f aca="false">IF(OR('Current trees'!A313="",N('Current trees'!F313)&lt;=0),"",'Current trees'!C313)</f>
        <v/>
      </c>
      <c r="C313" s="24" t="str">
        <f aca="false">IF(OR('Current trees'!A313="",N('Current trees'!F313)&lt;=0),"",'Current trees'!D313)</f>
        <v/>
      </c>
      <c r="D313" s="24" t="str">
        <f aca="false">IF(OR('Current trees'!A313="",N('Current trees'!F313)&lt;=0),"",'Current trees'!F313)</f>
        <v/>
      </c>
    </row>
    <row r="314" customFormat="false" ht="15" hidden="false" customHeight="true" outlineLevel="0" collapsed="false">
      <c r="A314" s="24" t="str">
        <f aca="false">IF(OR('Current trees'!A314="",N('Current trees'!F314)&lt;=0),"",'Current trees'!A314)</f>
        <v/>
      </c>
      <c r="B314" s="24" t="str">
        <f aca="false">IF(OR('Current trees'!A314="",N('Current trees'!F314)&lt;=0),"",'Current trees'!C314)</f>
        <v/>
      </c>
      <c r="C314" s="24" t="str">
        <f aca="false">IF(OR('Current trees'!A314="",N('Current trees'!F314)&lt;=0),"",'Current trees'!D314)</f>
        <v/>
      </c>
      <c r="D314" s="24" t="str">
        <f aca="false">IF(OR('Current trees'!A314="",N('Current trees'!F314)&lt;=0),"",'Current trees'!F314)</f>
        <v/>
      </c>
    </row>
    <row r="315" customFormat="false" ht="15" hidden="false" customHeight="true" outlineLevel="0" collapsed="false">
      <c r="A315" s="24" t="str">
        <f aca="false">IF(OR('Current trees'!A315="",N('Current trees'!F315)&lt;=0),"",'Current trees'!A315)</f>
        <v/>
      </c>
      <c r="B315" s="24" t="str">
        <f aca="false">IF(OR('Current trees'!A315="",N('Current trees'!F315)&lt;=0),"",'Current trees'!C315)</f>
        <v/>
      </c>
      <c r="C315" s="24" t="str">
        <f aca="false">IF(OR('Current trees'!A315="",N('Current trees'!F315)&lt;=0),"",'Current trees'!D315)</f>
        <v/>
      </c>
      <c r="D315" s="24" t="str">
        <f aca="false">IF(OR('Current trees'!A315="",N('Current trees'!F315)&lt;=0),"",'Current trees'!F315)</f>
        <v/>
      </c>
    </row>
    <row r="316" customFormat="false" ht="15" hidden="false" customHeight="true" outlineLevel="0" collapsed="false">
      <c r="A316" s="24" t="str">
        <f aca="false">IF(OR('Current trees'!A316="",N('Current trees'!F316)&lt;=0),"",'Current trees'!A316)</f>
        <v/>
      </c>
      <c r="B316" s="24" t="str">
        <f aca="false">IF(OR('Current trees'!A316="",N('Current trees'!F316)&lt;=0),"",'Current trees'!C316)</f>
        <v/>
      </c>
      <c r="C316" s="24" t="str">
        <f aca="false">IF(OR('Current trees'!A316="",N('Current trees'!F316)&lt;=0),"",'Current trees'!D316)</f>
        <v/>
      </c>
      <c r="D316" s="24" t="str">
        <f aca="false">IF(OR('Current trees'!A316="",N('Current trees'!F316)&lt;=0),"",'Current trees'!F316)</f>
        <v/>
      </c>
    </row>
    <row r="317" customFormat="false" ht="15" hidden="false" customHeight="true" outlineLevel="0" collapsed="false">
      <c r="A317" s="24" t="str">
        <f aca="false">IF(OR('Current trees'!A317="",N('Current trees'!F317)&lt;=0),"",'Current trees'!A317)</f>
        <v/>
      </c>
      <c r="B317" s="24" t="str">
        <f aca="false">IF(OR('Current trees'!A317="",N('Current trees'!F317)&lt;=0),"",'Current trees'!C317)</f>
        <v/>
      </c>
      <c r="C317" s="24" t="str">
        <f aca="false">IF(OR('Current trees'!A317="",N('Current trees'!F317)&lt;=0),"",'Current trees'!D317)</f>
        <v/>
      </c>
      <c r="D317" s="24" t="str">
        <f aca="false">IF(OR('Current trees'!A317="",N('Current trees'!F317)&lt;=0),"",'Current trees'!F317)</f>
        <v/>
      </c>
    </row>
    <row r="318" customFormat="false" ht="15" hidden="false" customHeight="true" outlineLevel="0" collapsed="false">
      <c r="A318" s="24" t="str">
        <f aca="false">IF(OR('Current trees'!A318="",N('Current trees'!F318)&lt;=0),"",'Current trees'!A318)</f>
        <v/>
      </c>
      <c r="B318" s="24" t="str">
        <f aca="false">IF(OR('Current trees'!A318="",N('Current trees'!F318)&lt;=0),"",'Current trees'!C318)</f>
        <v/>
      </c>
      <c r="C318" s="24" t="str">
        <f aca="false">IF(OR('Current trees'!A318="",N('Current trees'!F318)&lt;=0),"",'Current trees'!D318)</f>
        <v/>
      </c>
      <c r="D318" s="24" t="str">
        <f aca="false">IF(OR('Current trees'!A318="",N('Current trees'!F318)&lt;=0),"",'Current trees'!F318)</f>
        <v/>
      </c>
    </row>
    <row r="319" customFormat="false" ht="15" hidden="false" customHeight="true" outlineLevel="0" collapsed="false">
      <c r="A319" s="24" t="str">
        <f aca="false">IF(OR('Current trees'!A319="",N('Current trees'!F319)&lt;=0),"",'Current trees'!A319)</f>
        <v/>
      </c>
      <c r="B319" s="24" t="str">
        <f aca="false">IF(OR('Current trees'!A319="",N('Current trees'!F319)&lt;=0),"",'Current trees'!C319)</f>
        <v/>
      </c>
      <c r="C319" s="24" t="str">
        <f aca="false">IF(OR('Current trees'!A319="",N('Current trees'!F319)&lt;=0),"",'Current trees'!D319)</f>
        <v/>
      </c>
      <c r="D319" s="24" t="str">
        <f aca="false">IF(OR('Current trees'!A319="",N('Current trees'!F319)&lt;=0),"",'Current trees'!F319)</f>
        <v/>
      </c>
    </row>
    <row r="320" customFormat="false" ht="15" hidden="false" customHeight="true" outlineLevel="0" collapsed="false">
      <c r="A320" s="24" t="str">
        <f aca="false">IF(OR('Current trees'!A320="",N('Current trees'!F320)&lt;=0),"",'Current trees'!A320)</f>
        <v/>
      </c>
      <c r="B320" s="24" t="str">
        <f aca="false">IF(OR('Current trees'!A320="",N('Current trees'!F320)&lt;=0),"",'Current trees'!C320)</f>
        <v/>
      </c>
      <c r="C320" s="24" t="str">
        <f aca="false">IF(OR('Current trees'!A320="",N('Current trees'!F320)&lt;=0),"",'Current trees'!D320)</f>
        <v/>
      </c>
      <c r="D320" s="24" t="str">
        <f aca="false">IF(OR('Current trees'!A320="",N('Current trees'!F320)&lt;=0),"",'Current trees'!F320)</f>
        <v/>
      </c>
    </row>
    <row r="321" customFormat="false" ht="15" hidden="false" customHeight="true" outlineLevel="0" collapsed="false">
      <c r="A321" s="24" t="str">
        <f aca="false">IF(OR('Current trees'!A321="",N('Current trees'!F321)&lt;=0),"",'Current trees'!A321)</f>
        <v/>
      </c>
      <c r="B321" s="24" t="str">
        <f aca="false">IF(OR('Current trees'!A321="",N('Current trees'!F321)&lt;=0),"",'Current trees'!C321)</f>
        <v/>
      </c>
      <c r="C321" s="24" t="str">
        <f aca="false">IF(OR('Current trees'!A321="",N('Current trees'!F321)&lt;=0),"",'Current trees'!D321)</f>
        <v/>
      </c>
      <c r="D321" s="24" t="str">
        <f aca="false">IF(OR('Current trees'!A321="",N('Current trees'!F321)&lt;=0),"",'Current trees'!F321)</f>
        <v/>
      </c>
    </row>
    <row r="322" customFormat="false" ht="15" hidden="false" customHeight="true" outlineLevel="0" collapsed="false">
      <c r="A322" s="24" t="str">
        <f aca="false">IF(OR('Current trees'!A322="",N('Current trees'!F322)&lt;=0),"",'Current trees'!A322)</f>
        <v/>
      </c>
      <c r="B322" s="24" t="str">
        <f aca="false">IF(OR('Current trees'!A322="",N('Current trees'!F322)&lt;=0),"",'Current trees'!C322)</f>
        <v/>
      </c>
      <c r="C322" s="24" t="str">
        <f aca="false">IF(OR('Current trees'!A322="",N('Current trees'!F322)&lt;=0),"",'Current trees'!D322)</f>
        <v/>
      </c>
      <c r="D322" s="24" t="str">
        <f aca="false">IF(OR('Current trees'!A322="",N('Current trees'!F322)&lt;=0),"",'Current trees'!F322)</f>
        <v/>
      </c>
    </row>
    <row r="323" customFormat="false" ht="15" hidden="false" customHeight="true" outlineLevel="0" collapsed="false">
      <c r="A323" s="24" t="str">
        <f aca="false">IF(OR('Current trees'!A323="",N('Current trees'!F323)&lt;=0),"",'Current trees'!A323)</f>
        <v/>
      </c>
      <c r="B323" s="24" t="str">
        <f aca="false">IF(OR('Current trees'!A323="",N('Current trees'!F323)&lt;=0),"",'Current trees'!C323)</f>
        <v/>
      </c>
      <c r="C323" s="24" t="str">
        <f aca="false">IF(OR('Current trees'!A323="",N('Current trees'!F323)&lt;=0),"",'Current trees'!D323)</f>
        <v/>
      </c>
      <c r="D323" s="24" t="str">
        <f aca="false">IF(OR('Current trees'!A323="",N('Current trees'!F323)&lt;=0),"",'Current trees'!F323)</f>
        <v/>
      </c>
    </row>
    <row r="324" customFormat="false" ht="15" hidden="false" customHeight="true" outlineLevel="0" collapsed="false">
      <c r="A324" s="24" t="str">
        <f aca="false">IF(OR('Current trees'!A324="",N('Current trees'!F324)&lt;=0),"",'Current trees'!A324)</f>
        <v/>
      </c>
      <c r="B324" s="24" t="str">
        <f aca="false">IF(OR('Current trees'!A324="",N('Current trees'!F324)&lt;=0),"",'Current trees'!C324)</f>
        <v/>
      </c>
      <c r="C324" s="24" t="str">
        <f aca="false">IF(OR('Current trees'!A324="",N('Current trees'!F324)&lt;=0),"",'Current trees'!D324)</f>
        <v/>
      </c>
      <c r="D324" s="24" t="str">
        <f aca="false">IF(OR('Current trees'!A324="",N('Current trees'!F324)&lt;=0),"",'Current trees'!F324)</f>
        <v/>
      </c>
    </row>
    <row r="325" customFormat="false" ht="15" hidden="false" customHeight="true" outlineLevel="0" collapsed="false">
      <c r="A325" s="24" t="str">
        <f aca="false">IF(OR('Current trees'!A325="",N('Current trees'!F325)&lt;=0),"",'Current trees'!A325)</f>
        <v/>
      </c>
      <c r="B325" s="24" t="str">
        <f aca="false">IF(OR('Current trees'!A325="",N('Current trees'!F325)&lt;=0),"",'Current trees'!C325)</f>
        <v/>
      </c>
      <c r="C325" s="24" t="str">
        <f aca="false">IF(OR('Current trees'!A325="",N('Current trees'!F325)&lt;=0),"",'Current trees'!D325)</f>
        <v/>
      </c>
      <c r="D325" s="24" t="str">
        <f aca="false">IF(OR('Current trees'!A325="",N('Current trees'!F325)&lt;=0),"",'Current trees'!F325)</f>
        <v/>
      </c>
    </row>
    <row r="326" customFormat="false" ht="15" hidden="false" customHeight="true" outlineLevel="0" collapsed="false">
      <c r="A326" s="24" t="str">
        <f aca="false">IF(OR('Current trees'!A326="",N('Current trees'!F326)&lt;=0),"",'Current trees'!A326)</f>
        <v/>
      </c>
      <c r="B326" s="24" t="str">
        <f aca="false">IF(OR('Current trees'!A326="",N('Current trees'!F326)&lt;=0),"",'Current trees'!C326)</f>
        <v/>
      </c>
      <c r="C326" s="24" t="str">
        <f aca="false">IF(OR('Current trees'!A326="",N('Current trees'!F326)&lt;=0),"",'Current trees'!D326)</f>
        <v/>
      </c>
      <c r="D326" s="24" t="str">
        <f aca="false">IF(OR('Current trees'!A326="",N('Current trees'!F326)&lt;=0),"",'Current trees'!F326)</f>
        <v/>
      </c>
    </row>
    <row r="327" customFormat="false" ht="15" hidden="false" customHeight="true" outlineLevel="0" collapsed="false">
      <c r="A327" s="24" t="str">
        <f aca="false">IF(OR('Current trees'!A327="",N('Current trees'!F327)&lt;=0),"",'Current trees'!A327)</f>
        <v/>
      </c>
      <c r="B327" s="24" t="str">
        <f aca="false">IF(OR('Current trees'!A327="",N('Current trees'!F327)&lt;=0),"",'Current trees'!C327)</f>
        <v/>
      </c>
      <c r="C327" s="24" t="str">
        <f aca="false">IF(OR('Current trees'!A327="",N('Current trees'!F327)&lt;=0),"",'Current trees'!D327)</f>
        <v/>
      </c>
      <c r="D327" s="24" t="str">
        <f aca="false">IF(OR('Current trees'!A327="",N('Current trees'!F327)&lt;=0),"",'Current trees'!F327)</f>
        <v/>
      </c>
    </row>
    <row r="328" customFormat="false" ht="15" hidden="false" customHeight="true" outlineLevel="0" collapsed="false">
      <c r="A328" s="24" t="str">
        <f aca="false">IF(OR('Current trees'!A328="",N('Current trees'!F328)&lt;=0),"",'Current trees'!A328)</f>
        <v/>
      </c>
      <c r="B328" s="24" t="str">
        <f aca="false">IF(OR('Current trees'!A328="",N('Current trees'!F328)&lt;=0),"",'Current trees'!C328)</f>
        <v/>
      </c>
      <c r="C328" s="24" t="str">
        <f aca="false">IF(OR('Current trees'!A328="",N('Current trees'!F328)&lt;=0),"",'Current trees'!D328)</f>
        <v/>
      </c>
      <c r="D328" s="24" t="str">
        <f aca="false">IF(OR('Current trees'!A328="",N('Current trees'!F328)&lt;=0),"",'Current trees'!F328)</f>
        <v/>
      </c>
    </row>
    <row r="329" customFormat="false" ht="15" hidden="false" customHeight="true" outlineLevel="0" collapsed="false">
      <c r="A329" s="24" t="str">
        <f aca="false">IF(OR('Current trees'!A329="",N('Current trees'!F329)&lt;=0),"",'Current trees'!A329)</f>
        <v/>
      </c>
      <c r="B329" s="24" t="str">
        <f aca="false">IF(OR('Current trees'!A329="",N('Current trees'!F329)&lt;=0),"",'Current trees'!C329)</f>
        <v/>
      </c>
      <c r="C329" s="24" t="str">
        <f aca="false">IF(OR('Current trees'!A329="",N('Current trees'!F329)&lt;=0),"",'Current trees'!D329)</f>
        <v/>
      </c>
      <c r="D329" s="24" t="str">
        <f aca="false">IF(OR('Current trees'!A329="",N('Current trees'!F329)&lt;=0),"",'Current trees'!F329)</f>
        <v/>
      </c>
    </row>
    <row r="330" customFormat="false" ht="15" hidden="false" customHeight="true" outlineLevel="0" collapsed="false">
      <c r="A330" s="24" t="str">
        <f aca="false">IF(OR('Current trees'!A330="",N('Current trees'!F330)&lt;=0),"",'Current trees'!A330)</f>
        <v/>
      </c>
      <c r="B330" s="24" t="str">
        <f aca="false">IF(OR('Current trees'!A330="",N('Current trees'!F330)&lt;=0),"",'Current trees'!C330)</f>
        <v/>
      </c>
      <c r="C330" s="24" t="str">
        <f aca="false">IF(OR('Current trees'!A330="",N('Current trees'!F330)&lt;=0),"",'Current trees'!D330)</f>
        <v/>
      </c>
      <c r="D330" s="24" t="str">
        <f aca="false">IF(OR('Current trees'!A330="",N('Current trees'!F330)&lt;=0),"",'Current trees'!F330)</f>
        <v/>
      </c>
    </row>
    <row r="331" customFormat="false" ht="15" hidden="false" customHeight="true" outlineLevel="0" collapsed="false">
      <c r="A331" s="24" t="str">
        <f aca="false">IF(OR('Current trees'!A331="",N('Current trees'!F331)&lt;=0),"",'Current trees'!A331)</f>
        <v/>
      </c>
      <c r="B331" s="24" t="str">
        <f aca="false">IF(OR('Current trees'!A331="",N('Current trees'!F331)&lt;=0),"",'Current trees'!C331)</f>
        <v/>
      </c>
      <c r="C331" s="24" t="str">
        <f aca="false">IF(OR('Current trees'!A331="",N('Current trees'!F331)&lt;=0),"",'Current trees'!D331)</f>
        <v/>
      </c>
      <c r="D331" s="24" t="str">
        <f aca="false">IF(OR('Current trees'!A331="",N('Current trees'!F331)&lt;=0),"",'Current trees'!F331)</f>
        <v/>
      </c>
    </row>
    <row r="332" customFormat="false" ht="15" hidden="false" customHeight="true" outlineLevel="0" collapsed="false">
      <c r="A332" s="24" t="str">
        <f aca="false">IF(OR('Current trees'!A332="",N('Current trees'!F332)&lt;=0),"",'Current trees'!A332)</f>
        <v/>
      </c>
      <c r="B332" s="24" t="str">
        <f aca="false">IF(OR('Current trees'!A332="",N('Current trees'!F332)&lt;=0),"",'Current trees'!C332)</f>
        <v/>
      </c>
      <c r="C332" s="24" t="str">
        <f aca="false">IF(OR('Current trees'!A332="",N('Current trees'!F332)&lt;=0),"",'Current trees'!D332)</f>
        <v/>
      </c>
      <c r="D332" s="24" t="str">
        <f aca="false">IF(OR('Current trees'!A332="",N('Current trees'!F332)&lt;=0),"",'Current trees'!F332)</f>
        <v/>
      </c>
    </row>
    <row r="333" customFormat="false" ht="15" hidden="false" customHeight="true" outlineLevel="0" collapsed="false">
      <c r="A333" s="24" t="str">
        <f aca="false">IF(OR('Current trees'!A333="",N('Current trees'!F333)&lt;=0),"",'Current trees'!A333)</f>
        <v/>
      </c>
      <c r="B333" s="24" t="str">
        <f aca="false">IF(OR('Current trees'!A333="",N('Current trees'!F333)&lt;=0),"",'Current trees'!C333)</f>
        <v/>
      </c>
      <c r="C333" s="24" t="str">
        <f aca="false">IF(OR('Current trees'!A333="",N('Current trees'!F333)&lt;=0),"",'Current trees'!D333)</f>
        <v/>
      </c>
      <c r="D333" s="24" t="str">
        <f aca="false">IF(OR('Current trees'!A333="",N('Current trees'!F333)&lt;=0),"",'Current trees'!F333)</f>
        <v/>
      </c>
    </row>
    <row r="334" customFormat="false" ht="15" hidden="false" customHeight="true" outlineLevel="0" collapsed="false">
      <c r="A334" s="24" t="str">
        <f aca="false">IF(OR('Current trees'!A334="",N('Current trees'!F334)&lt;=0),"",'Current trees'!A334)</f>
        <v/>
      </c>
      <c r="B334" s="24" t="str">
        <f aca="false">IF(OR('Current trees'!A334="",N('Current trees'!F334)&lt;=0),"",'Current trees'!C334)</f>
        <v/>
      </c>
      <c r="C334" s="24" t="str">
        <f aca="false">IF(OR('Current trees'!A334="",N('Current trees'!F334)&lt;=0),"",'Current trees'!D334)</f>
        <v/>
      </c>
      <c r="D334" s="24" t="str">
        <f aca="false">IF(OR('Current trees'!A334="",N('Current trees'!F334)&lt;=0),"",'Current trees'!F334)</f>
        <v/>
      </c>
    </row>
    <row r="335" customFormat="false" ht="15" hidden="false" customHeight="true" outlineLevel="0" collapsed="false">
      <c r="A335" s="24" t="str">
        <f aca="false">IF(OR('Current trees'!A335="",N('Current trees'!F335)&lt;=0),"",'Current trees'!A335)</f>
        <v/>
      </c>
      <c r="B335" s="24" t="str">
        <f aca="false">IF(OR('Current trees'!A335="",N('Current trees'!F335)&lt;=0),"",'Current trees'!C335)</f>
        <v/>
      </c>
      <c r="C335" s="24" t="str">
        <f aca="false">IF(OR('Current trees'!A335="",N('Current trees'!F335)&lt;=0),"",'Current trees'!D335)</f>
        <v/>
      </c>
      <c r="D335" s="24" t="str">
        <f aca="false">IF(OR('Current trees'!A335="",N('Current trees'!F335)&lt;=0),"",'Current trees'!F335)</f>
        <v/>
      </c>
    </row>
    <row r="336" customFormat="false" ht="15" hidden="false" customHeight="true" outlineLevel="0" collapsed="false">
      <c r="A336" s="24" t="str">
        <f aca="false">IF(OR('Current trees'!A336="",N('Current trees'!F336)&lt;=0),"",'Current trees'!A336)</f>
        <v/>
      </c>
      <c r="B336" s="24" t="str">
        <f aca="false">IF(OR('Current trees'!A336="",N('Current trees'!F336)&lt;=0),"",'Current trees'!C336)</f>
        <v/>
      </c>
      <c r="C336" s="24" t="str">
        <f aca="false">IF(OR('Current trees'!A336="",N('Current trees'!F336)&lt;=0),"",'Current trees'!D336)</f>
        <v/>
      </c>
      <c r="D336" s="24" t="str">
        <f aca="false">IF(OR('Current trees'!A336="",N('Current trees'!F336)&lt;=0),"",'Current trees'!F336)</f>
        <v/>
      </c>
    </row>
    <row r="337" customFormat="false" ht="15" hidden="false" customHeight="true" outlineLevel="0" collapsed="false">
      <c r="A337" s="24" t="str">
        <f aca="false">IF(OR('Current trees'!A337="",N('Current trees'!F337)&lt;=0),"",'Current trees'!A337)</f>
        <v/>
      </c>
      <c r="B337" s="24" t="str">
        <f aca="false">IF(OR('Current trees'!A337="",N('Current trees'!F337)&lt;=0),"",'Current trees'!C337)</f>
        <v/>
      </c>
      <c r="C337" s="24" t="str">
        <f aca="false">IF(OR('Current trees'!A337="",N('Current trees'!F337)&lt;=0),"",'Current trees'!D337)</f>
        <v/>
      </c>
      <c r="D337" s="24" t="str">
        <f aca="false">IF(OR('Current trees'!A337="",N('Current trees'!F337)&lt;=0),"",'Current trees'!F337)</f>
        <v/>
      </c>
    </row>
    <row r="338" customFormat="false" ht="15" hidden="false" customHeight="true" outlineLevel="0" collapsed="false">
      <c r="A338" s="24" t="str">
        <f aca="false">IF(OR('Current trees'!A338="",N('Current trees'!F338)&lt;=0),"",'Current trees'!A338)</f>
        <v/>
      </c>
      <c r="B338" s="24" t="str">
        <f aca="false">IF(OR('Current trees'!A338="",N('Current trees'!F338)&lt;=0),"",'Current trees'!C338)</f>
        <v/>
      </c>
      <c r="C338" s="24" t="str">
        <f aca="false">IF(OR('Current trees'!A338="",N('Current trees'!F338)&lt;=0),"",'Current trees'!D338)</f>
        <v/>
      </c>
      <c r="D338" s="24" t="str">
        <f aca="false">IF(OR('Current trees'!A338="",N('Current trees'!F338)&lt;=0),"",'Current trees'!F338)</f>
        <v/>
      </c>
    </row>
    <row r="339" customFormat="false" ht="15" hidden="false" customHeight="true" outlineLevel="0" collapsed="false">
      <c r="A339" s="24" t="str">
        <f aca="false">IF(OR('Current trees'!A339="",N('Current trees'!F339)&lt;=0),"",'Current trees'!A339)</f>
        <v/>
      </c>
      <c r="B339" s="24" t="str">
        <f aca="false">IF(OR('Current trees'!A339="",N('Current trees'!F339)&lt;=0),"",'Current trees'!C339)</f>
        <v/>
      </c>
      <c r="C339" s="24" t="str">
        <f aca="false">IF(OR('Current trees'!A339="",N('Current trees'!F339)&lt;=0),"",'Current trees'!D339)</f>
        <v/>
      </c>
      <c r="D339" s="24" t="str">
        <f aca="false">IF(OR('Current trees'!A339="",N('Current trees'!F339)&lt;=0),"",'Current trees'!F339)</f>
        <v/>
      </c>
    </row>
    <row r="340" customFormat="false" ht="15" hidden="false" customHeight="true" outlineLevel="0" collapsed="false">
      <c r="A340" s="24" t="str">
        <f aca="false">IF(OR('Current trees'!A340="",N('Current trees'!F340)&lt;=0),"",'Current trees'!A340)</f>
        <v/>
      </c>
      <c r="B340" s="24" t="str">
        <f aca="false">IF(OR('Current trees'!A340="",N('Current trees'!F340)&lt;=0),"",'Current trees'!C340)</f>
        <v/>
      </c>
      <c r="C340" s="24" t="str">
        <f aca="false">IF(OR('Current trees'!A340="",N('Current trees'!F340)&lt;=0),"",'Current trees'!D340)</f>
        <v/>
      </c>
      <c r="D340" s="24" t="str">
        <f aca="false">IF(OR('Current trees'!A340="",N('Current trees'!F340)&lt;=0),"",'Current trees'!F340)</f>
        <v/>
      </c>
    </row>
    <row r="341" customFormat="false" ht="15" hidden="false" customHeight="true" outlineLevel="0" collapsed="false">
      <c r="A341" s="24" t="str">
        <f aca="false">IF(OR('Current trees'!A341="",N('Current trees'!F341)&lt;=0),"",'Current trees'!A341)</f>
        <v/>
      </c>
      <c r="B341" s="24" t="str">
        <f aca="false">IF(OR('Current trees'!A341="",N('Current trees'!F341)&lt;=0),"",'Current trees'!C341)</f>
        <v/>
      </c>
      <c r="C341" s="24" t="str">
        <f aca="false">IF(OR('Current trees'!A341="",N('Current trees'!F341)&lt;=0),"",'Current trees'!D341)</f>
        <v/>
      </c>
      <c r="D341" s="24" t="str">
        <f aca="false">IF(OR('Current trees'!A341="",N('Current trees'!F341)&lt;=0),"",'Current trees'!F341)</f>
        <v/>
      </c>
    </row>
    <row r="342" customFormat="false" ht="15" hidden="false" customHeight="true" outlineLevel="0" collapsed="false">
      <c r="A342" s="24" t="str">
        <f aca="false">IF(OR('Current trees'!A342="",N('Current trees'!F342)&lt;=0),"",'Current trees'!A342)</f>
        <v/>
      </c>
      <c r="B342" s="24" t="str">
        <f aca="false">IF(OR('Current trees'!A342="",N('Current trees'!F342)&lt;=0),"",'Current trees'!C342)</f>
        <v/>
      </c>
      <c r="C342" s="24" t="str">
        <f aca="false">IF(OR('Current trees'!A342="",N('Current trees'!F342)&lt;=0),"",'Current trees'!D342)</f>
        <v/>
      </c>
      <c r="D342" s="24" t="str">
        <f aca="false">IF(OR('Current trees'!A342="",N('Current trees'!F342)&lt;=0),"",'Current trees'!F342)</f>
        <v/>
      </c>
    </row>
    <row r="343" customFormat="false" ht="15" hidden="false" customHeight="true" outlineLevel="0" collapsed="false">
      <c r="A343" s="24" t="str">
        <f aca="false">IF(OR('Current trees'!A343="",N('Current trees'!F343)&lt;=0),"",'Current trees'!A343)</f>
        <v/>
      </c>
      <c r="B343" s="24" t="str">
        <f aca="false">IF(OR('Current trees'!A343="",N('Current trees'!F343)&lt;=0),"",'Current trees'!C343)</f>
        <v/>
      </c>
      <c r="C343" s="24" t="str">
        <f aca="false">IF(OR('Current trees'!A343="",N('Current trees'!F343)&lt;=0),"",'Current trees'!D343)</f>
        <v/>
      </c>
      <c r="D343" s="24" t="str">
        <f aca="false">IF(OR('Current trees'!A343="",N('Current trees'!F343)&lt;=0),"",'Current trees'!F343)</f>
        <v/>
      </c>
    </row>
    <row r="344" customFormat="false" ht="15" hidden="false" customHeight="true" outlineLevel="0" collapsed="false">
      <c r="A344" s="24" t="str">
        <f aca="false">IF(OR('Current trees'!A344="",N('Current trees'!F344)&lt;=0),"",'Current trees'!A344)</f>
        <v/>
      </c>
      <c r="B344" s="24" t="str">
        <f aca="false">IF(OR('Current trees'!A344="",N('Current trees'!F344)&lt;=0),"",'Current trees'!C344)</f>
        <v/>
      </c>
      <c r="C344" s="24" t="str">
        <f aca="false">IF(OR('Current trees'!A344="",N('Current trees'!F344)&lt;=0),"",'Current trees'!D344)</f>
        <v/>
      </c>
      <c r="D344" s="24" t="str">
        <f aca="false">IF(OR('Current trees'!A344="",N('Current trees'!F344)&lt;=0),"",'Current trees'!F344)</f>
        <v/>
      </c>
    </row>
    <row r="345" customFormat="false" ht="15" hidden="false" customHeight="true" outlineLevel="0" collapsed="false">
      <c r="A345" s="24" t="str">
        <f aca="false">IF(OR('Current trees'!A345="",N('Current trees'!F345)&lt;=0),"",'Current trees'!A345)</f>
        <v/>
      </c>
      <c r="B345" s="24" t="str">
        <f aca="false">IF(OR('Current trees'!A345="",N('Current trees'!F345)&lt;=0),"",'Current trees'!C345)</f>
        <v/>
      </c>
      <c r="C345" s="24" t="str">
        <f aca="false">IF(OR('Current trees'!A345="",N('Current trees'!F345)&lt;=0),"",'Current trees'!D345)</f>
        <v/>
      </c>
      <c r="D345" s="24" t="str">
        <f aca="false">IF(OR('Current trees'!A345="",N('Current trees'!F345)&lt;=0),"",'Current trees'!F345)</f>
        <v/>
      </c>
    </row>
    <row r="346" customFormat="false" ht="15" hidden="false" customHeight="true" outlineLevel="0" collapsed="false">
      <c r="A346" s="24" t="str">
        <f aca="false">IF(OR('Current trees'!A346="",N('Current trees'!F346)&lt;=0),"",'Current trees'!A346)</f>
        <v/>
      </c>
      <c r="B346" s="24" t="str">
        <f aca="false">IF(OR('Current trees'!A346="",N('Current trees'!F346)&lt;=0),"",'Current trees'!C346)</f>
        <v/>
      </c>
      <c r="C346" s="24" t="str">
        <f aca="false">IF(OR('Current trees'!A346="",N('Current trees'!F346)&lt;=0),"",'Current trees'!D346)</f>
        <v/>
      </c>
      <c r="D346" s="24" t="str">
        <f aca="false">IF(OR('Current trees'!A346="",N('Current trees'!F346)&lt;=0),"",'Current trees'!F346)</f>
        <v/>
      </c>
    </row>
    <row r="347" customFormat="false" ht="15" hidden="false" customHeight="true" outlineLevel="0" collapsed="false">
      <c r="A347" s="24" t="str">
        <f aca="false">IF(OR('Current trees'!A347="",N('Current trees'!F347)&lt;=0),"",'Current trees'!A347)</f>
        <v/>
      </c>
      <c r="B347" s="24" t="str">
        <f aca="false">IF(OR('Current trees'!A347="",N('Current trees'!F347)&lt;=0),"",'Current trees'!C347)</f>
        <v/>
      </c>
      <c r="C347" s="24" t="str">
        <f aca="false">IF(OR('Current trees'!A347="",N('Current trees'!F347)&lt;=0),"",'Current trees'!D347)</f>
        <v/>
      </c>
      <c r="D347" s="24" t="str">
        <f aca="false">IF(OR('Current trees'!A347="",N('Current trees'!F347)&lt;=0),"",'Current trees'!F347)</f>
        <v/>
      </c>
    </row>
    <row r="348" customFormat="false" ht="15" hidden="false" customHeight="true" outlineLevel="0" collapsed="false">
      <c r="A348" s="24" t="str">
        <f aca="false">IF(OR('Current trees'!A348="",N('Current trees'!F348)&lt;=0),"",'Current trees'!A348)</f>
        <v/>
      </c>
      <c r="B348" s="24" t="str">
        <f aca="false">IF(OR('Current trees'!A348="",N('Current trees'!F348)&lt;=0),"",'Current trees'!C348)</f>
        <v/>
      </c>
      <c r="C348" s="24" t="str">
        <f aca="false">IF(OR('Current trees'!A348="",N('Current trees'!F348)&lt;=0),"",'Current trees'!D348)</f>
        <v/>
      </c>
      <c r="D348" s="24" t="str">
        <f aca="false">IF(OR('Current trees'!A348="",N('Current trees'!F348)&lt;=0),"",'Current trees'!F348)</f>
        <v/>
      </c>
    </row>
    <row r="349" customFormat="false" ht="15" hidden="false" customHeight="true" outlineLevel="0" collapsed="false">
      <c r="A349" s="24" t="str">
        <f aca="false">IF(OR('Current trees'!A349="",N('Current trees'!F349)&lt;=0),"",'Current trees'!A349)</f>
        <v/>
      </c>
      <c r="B349" s="24" t="str">
        <f aca="false">IF(OR('Current trees'!A349="",N('Current trees'!F349)&lt;=0),"",'Current trees'!C349)</f>
        <v/>
      </c>
      <c r="C349" s="24" t="str">
        <f aca="false">IF(OR('Current trees'!A349="",N('Current trees'!F349)&lt;=0),"",'Current trees'!D349)</f>
        <v/>
      </c>
      <c r="D349" s="24" t="str">
        <f aca="false">IF(OR('Current trees'!A349="",N('Current trees'!F349)&lt;=0),"",'Current trees'!F349)</f>
        <v/>
      </c>
    </row>
    <row r="350" customFormat="false" ht="15" hidden="false" customHeight="true" outlineLevel="0" collapsed="false">
      <c r="A350" s="24" t="str">
        <f aca="false">IF(OR('Current trees'!A350="",N('Current trees'!F350)&lt;=0),"",'Current trees'!A350)</f>
        <v/>
      </c>
      <c r="B350" s="24" t="str">
        <f aca="false">IF(OR('Current trees'!A350="",N('Current trees'!F350)&lt;=0),"",'Current trees'!C350)</f>
        <v/>
      </c>
      <c r="C350" s="24" t="str">
        <f aca="false">IF(OR('Current trees'!A350="",N('Current trees'!F350)&lt;=0),"",'Current trees'!D350)</f>
        <v/>
      </c>
      <c r="D350" s="24" t="str">
        <f aca="false">IF(OR('Current trees'!A350="",N('Current trees'!F350)&lt;=0),"",'Current trees'!F350)</f>
        <v/>
      </c>
    </row>
    <row r="351" customFormat="false" ht="15" hidden="false" customHeight="true" outlineLevel="0" collapsed="false">
      <c r="A351" s="24" t="str">
        <f aca="false">IF(OR('Current trees'!A351="",N('Current trees'!F351)&lt;=0),"",'Current trees'!A351)</f>
        <v/>
      </c>
      <c r="B351" s="24" t="str">
        <f aca="false">IF(OR('Current trees'!A351="",N('Current trees'!F351)&lt;=0),"",'Current trees'!C351)</f>
        <v/>
      </c>
      <c r="C351" s="24" t="str">
        <f aca="false">IF(OR('Current trees'!A351="",N('Current trees'!F351)&lt;=0),"",'Current trees'!D351)</f>
        <v/>
      </c>
      <c r="D351" s="24" t="str">
        <f aca="false">IF(OR('Current trees'!A351="",N('Current trees'!F351)&lt;=0),"",'Current trees'!F351)</f>
        <v/>
      </c>
    </row>
    <row r="352" customFormat="false" ht="15" hidden="false" customHeight="true" outlineLevel="0" collapsed="false">
      <c r="A352" s="24" t="str">
        <f aca="false">IF(OR('Current trees'!A352="",N('Current trees'!F352)&lt;=0),"",'Current trees'!A352)</f>
        <v/>
      </c>
      <c r="B352" s="24" t="str">
        <f aca="false">IF(OR('Current trees'!A352="",N('Current trees'!F352)&lt;=0),"",'Current trees'!C352)</f>
        <v/>
      </c>
      <c r="C352" s="24" t="str">
        <f aca="false">IF(OR('Current trees'!A352="",N('Current trees'!F352)&lt;=0),"",'Current trees'!D352)</f>
        <v/>
      </c>
      <c r="D352" s="24" t="str">
        <f aca="false">IF(OR('Current trees'!A352="",N('Current trees'!F352)&lt;=0),"",'Current trees'!F352)</f>
        <v/>
      </c>
    </row>
    <row r="353" customFormat="false" ht="15" hidden="false" customHeight="true" outlineLevel="0" collapsed="false">
      <c r="A353" s="24" t="str">
        <f aca="false">IF(OR('Current trees'!A353="",N('Current trees'!F353)&lt;=0),"",'Current trees'!A353)</f>
        <v/>
      </c>
      <c r="B353" s="24" t="str">
        <f aca="false">IF(OR('Current trees'!A353="",N('Current trees'!F353)&lt;=0),"",'Current trees'!C353)</f>
        <v/>
      </c>
      <c r="C353" s="24" t="str">
        <f aca="false">IF(OR('Current trees'!A353="",N('Current trees'!F353)&lt;=0),"",'Current trees'!D353)</f>
        <v/>
      </c>
      <c r="D353" s="24" t="str">
        <f aca="false">IF(OR('Current trees'!A353="",N('Current trees'!F353)&lt;=0),"",'Current trees'!F353)</f>
        <v/>
      </c>
    </row>
    <row r="354" customFormat="false" ht="15" hidden="false" customHeight="true" outlineLevel="0" collapsed="false">
      <c r="A354" s="24" t="str">
        <f aca="false">IF(OR('Current trees'!A354="",N('Current trees'!F354)&lt;=0),"",'Current trees'!A354)</f>
        <v/>
      </c>
      <c r="B354" s="24" t="str">
        <f aca="false">IF(OR('Current trees'!A354="",N('Current trees'!F354)&lt;=0),"",'Current trees'!C354)</f>
        <v/>
      </c>
      <c r="C354" s="24" t="str">
        <f aca="false">IF(OR('Current trees'!A354="",N('Current trees'!F354)&lt;=0),"",'Current trees'!D354)</f>
        <v/>
      </c>
      <c r="D354" s="24" t="str">
        <f aca="false">IF(OR('Current trees'!A354="",N('Current trees'!F354)&lt;=0),"",'Current trees'!F354)</f>
        <v/>
      </c>
    </row>
    <row r="355" customFormat="false" ht="15" hidden="false" customHeight="true" outlineLevel="0" collapsed="false">
      <c r="A355" s="24" t="str">
        <f aca="false">IF(OR('Current trees'!A355="",N('Current trees'!F355)&lt;=0),"",'Current trees'!A355)</f>
        <v/>
      </c>
      <c r="B355" s="24" t="str">
        <f aca="false">IF(OR('Current trees'!A355="",N('Current trees'!F355)&lt;=0),"",'Current trees'!C355)</f>
        <v/>
      </c>
      <c r="C355" s="24" t="str">
        <f aca="false">IF(OR('Current trees'!A355="",N('Current trees'!F355)&lt;=0),"",'Current trees'!D355)</f>
        <v/>
      </c>
      <c r="D355" s="24" t="str">
        <f aca="false">IF(OR('Current trees'!A355="",N('Current trees'!F355)&lt;=0),"",'Current trees'!F355)</f>
        <v/>
      </c>
    </row>
    <row r="356" customFormat="false" ht="15" hidden="false" customHeight="true" outlineLevel="0" collapsed="false">
      <c r="A356" s="24" t="str">
        <f aca="false">IF(OR('Current trees'!A356="",N('Current trees'!F356)&lt;=0),"",'Current trees'!A356)</f>
        <v/>
      </c>
      <c r="B356" s="24" t="str">
        <f aca="false">IF(OR('Current trees'!A356="",N('Current trees'!F356)&lt;=0),"",'Current trees'!C356)</f>
        <v/>
      </c>
      <c r="C356" s="24" t="str">
        <f aca="false">IF(OR('Current trees'!A356="",N('Current trees'!F356)&lt;=0),"",'Current trees'!D356)</f>
        <v/>
      </c>
      <c r="D356" s="24" t="str">
        <f aca="false">IF(OR('Current trees'!A356="",N('Current trees'!F356)&lt;=0),"",'Current trees'!F356)</f>
        <v/>
      </c>
    </row>
    <row r="357" customFormat="false" ht="15" hidden="false" customHeight="true" outlineLevel="0" collapsed="false">
      <c r="A357" s="24" t="str">
        <f aca="false">IF(OR('Current trees'!A357="",N('Current trees'!F357)&lt;=0),"",'Current trees'!A357)</f>
        <v/>
      </c>
      <c r="B357" s="24" t="str">
        <f aca="false">IF(OR('Current trees'!A357="",N('Current trees'!F357)&lt;=0),"",'Current trees'!C357)</f>
        <v/>
      </c>
      <c r="C357" s="24" t="str">
        <f aca="false">IF(OR('Current trees'!A357="",N('Current trees'!F357)&lt;=0),"",'Current trees'!D357)</f>
        <v/>
      </c>
      <c r="D357" s="24" t="str">
        <f aca="false">IF(OR('Current trees'!A357="",N('Current trees'!F357)&lt;=0),"",'Current trees'!F357)</f>
        <v/>
      </c>
    </row>
    <row r="358" customFormat="false" ht="15" hidden="false" customHeight="true" outlineLevel="0" collapsed="false">
      <c r="A358" s="24" t="str">
        <f aca="false">IF(OR('Current trees'!A358="",N('Current trees'!F358)&lt;=0),"",'Current trees'!A358)</f>
        <v/>
      </c>
      <c r="B358" s="24" t="str">
        <f aca="false">IF(OR('Current trees'!A358="",N('Current trees'!F358)&lt;=0),"",'Current trees'!C358)</f>
        <v/>
      </c>
      <c r="C358" s="24" t="str">
        <f aca="false">IF(OR('Current trees'!A358="",N('Current trees'!F358)&lt;=0),"",'Current trees'!D358)</f>
        <v/>
      </c>
      <c r="D358" s="24" t="str">
        <f aca="false">IF(OR('Current trees'!A358="",N('Current trees'!F358)&lt;=0),"",'Current trees'!F358)</f>
        <v/>
      </c>
    </row>
    <row r="359" customFormat="false" ht="15" hidden="false" customHeight="true" outlineLevel="0" collapsed="false">
      <c r="A359" s="24" t="str">
        <f aca="false">IF(OR('Current trees'!A359="",N('Current trees'!F359)&lt;=0),"",'Current trees'!A359)</f>
        <v/>
      </c>
      <c r="B359" s="24" t="str">
        <f aca="false">IF(OR('Current trees'!A359="",N('Current trees'!F359)&lt;=0),"",'Current trees'!C359)</f>
        <v/>
      </c>
      <c r="C359" s="24" t="str">
        <f aca="false">IF(OR('Current trees'!A359="",N('Current trees'!F359)&lt;=0),"",'Current trees'!D359)</f>
        <v/>
      </c>
      <c r="D359" s="24" t="str">
        <f aca="false">IF(OR('Current trees'!A359="",N('Current trees'!F359)&lt;=0),"",'Current trees'!F359)</f>
        <v/>
      </c>
    </row>
    <row r="360" customFormat="false" ht="15" hidden="false" customHeight="true" outlineLevel="0" collapsed="false">
      <c r="A360" s="24" t="str">
        <f aca="false">IF(OR('Current trees'!A360="",N('Current trees'!F360)&lt;=0),"",'Current trees'!A360)</f>
        <v/>
      </c>
      <c r="B360" s="24" t="str">
        <f aca="false">IF(OR('Current trees'!A360="",N('Current trees'!F360)&lt;=0),"",'Current trees'!C360)</f>
        <v/>
      </c>
      <c r="C360" s="24" t="str">
        <f aca="false">IF(OR('Current trees'!A360="",N('Current trees'!F360)&lt;=0),"",'Current trees'!D360)</f>
        <v/>
      </c>
      <c r="D360" s="24" t="str">
        <f aca="false">IF(OR('Current trees'!A360="",N('Current trees'!F360)&lt;=0),"",'Current trees'!F360)</f>
        <v/>
      </c>
    </row>
    <row r="361" customFormat="false" ht="15" hidden="false" customHeight="true" outlineLevel="0" collapsed="false">
      <c r="A361" s="24" t="str">
        <f aca="false">IF(OR('Current trees'!A361="",N('Current trees'!F361)&lt;=0),"",'Current trees'!A361)</f>
        <v/>
      </c>
      <c r="B361" s="24" t="str">
        <f aca="false">IF(OR('Current trees'!A361="",N('Current trees'!F361)&lt;=0),"",'Current trees'!C361)</f>
        <v/>
      </c>
      <c r="C361" s="24" t="str">
        <f aca="false">IF(OR('Current trees'!A361="",N('Current trees'!F361)&lt;=0),"",'Current trees'!D361)</f>
        <v/>
      </c>
      <c r="D361" s="24" t="str">
        <f aca="false">IF(OR('Current trees'!A361="",N('Current trees'!F361)&lt;=0),"",'Current trees'!F361)</f>
        <v/>
      </c>
    </row>
    <row r="362" customFormat="false" ht="15" hidden="false" customHeight="true" outlineLevel="0" collapsed="false">
      <c r="A362" s="24" t="str">
        <f aca="false">IF(OR('Current trees'!A362="",N('Current trees'!F362)&lt;=0),"",'Current trees'!A362)</f>
        <v/>
      </c>
      <c r="B362" s="24" t="str">
        <f aca="false">IF(OR('Current trees'!A362="",N('Current trees'!F362)&lt;=0),"",'Current trees'!C362)</f>
        <v/>
      </c>
      <c r="C362" s="24" t="str">
        <f aca="false">IF(OR('Current trees'!A362="",N('Current trees'!F362)&lt;=0),"",'Current trees'!D362)</f>
        <v/>
      </c>
      <c r="D362" s="24" t="str">
        <f aca="false">IF(OR('Current trees'!A362="",N('Current trees'!F362)&lt;=0),"",'Current trees'!F362)</f>
        <v/>
      </c>
    </row>
    <row r="363" customFormat="false" ht="15" hidden="false" customHeight="true" outlineLevel="0" collapsed="false">
      <c r="A363" s="24" t="str">
        <f aca="false">IF(OR('Current trees'!A363="",N('Current trees'!F363)&lt;=0),"",'Current trees'!A363)</f>
        <v/>
      </c>
      <c r="B363" s="24" t="str">
        <f aca="false">IF(OR('Current trees'!A363="",N('Current trees'!F363)&lt;=0),"",'Current trees'!C363)</f>
        <v/>
      </c>
      <c r="C363" s="24" t="str">
        <f aca="false">IF(OR('Current trees'!A363="",N('Current trees'!F363)&lt;=0),"",'Current trees'!D363)</f>
        <v/>
      </c>
      <c r="D363" s="24" t="str">
        <f aca="false">IF(OR('Current trees'!A363="",N('Current trees'!F363)&lt;=0),"",'Current trees'!F363)</f>
        <v/>
      </c>
    </row>
    <row r="364" customFormat="false" ht="15" hidden="false" customHeight="true" outlineLevel="0" collapsed="false">
      <c r="A364" s="24" t="str">
        <f aca="false">IF(OR('Current trees'!A364="",N('Current trees'!F364)&lt;=0),"",'Current trees'!A364)</f>
        <v/>
      </c>
      <c r="B364" s="24" t="str">
        <f aca="false">IF(OR('Current trees'!A364="",N('Current trees'!F364)&lt;=0),"",'Current trees'!C364)</f>
        <v/>
      </c>
      <c r="C364" s="24" t="str">
        <f aca="false">IF(OR('Current trees'!A364="",N('Current trees'!F364)&lt;=0),"",'Current trees'!D364)</f>
        <v/>
      </c>
      <c r="D364" s="24" t="str">
        <f aca="false">IF(OR('Current trees'!A364="",N('Current trees'!F364)&lt;=0),"",'Current trees'!F364)</f>
        <v/>
      </c>
    </row>
    <row r="365" customFormat="false" ht="15" hidden="false" customHeight="true" outlineLevel="0" collapsed="false">
      <c r="A365" s="24" t="str">
        <f aca="false">IF(OR('Current trees'!A365="",N('Current trees'!F365)&lt;=0),"",'Current trees'!A365)</f>
        <v/>
      </c>
      <c r="B365" s="24" t="str">
        <f aca="false">IF(OR('Current trees'!A365="",N('Current trees'!F365)&lt;=0),"",'Current trees'!C365)</f>
        <v/>
      </c>
      <c r="C365" s="24" t="str">
        <f aca="false">IF(OR('Current trees'!A365="",N('Current trees'!F365)&lt;=0),"",'Current trees'!D365)</f>
        <v/>
      </c>
      <c r="D365" s="24" t="str">
        <f aca="false">IF(OR('Current trees'!A365="",N('Current trees'!F365)&lt;=0),"",'Current trees'!F365)</f>
        <v/>
      </c>
    </row>
    <row r="366" customFormat="false" ht="15" hidden="false" customHeight="true" outlineLevel="0" collapsed="false">
      <c r="A366" s="24" t="str">
        <f aca="false">IF(OR('Current trees'!A366="",N('Current trees'!F366)&lt;=0),"",'Current trees'!A366)</f>
        <v/>
      </c>
      <c r="B366" s="24" t="str">
        <f aca="false">IF(OR('Current trees'!A366="",N('Current trees'!F366)&lt;=0),"",'Current trees'!C366)</f>
        <v/>
      </c>
      <c r="C366" s="24" t="str">
        <f aca="false">IF(OR('Current trees'!A366="",N('Current trees'!F366)&lt;=0),"",'Current trees'!D366)</f>
        <v/>
      </c>
      <c r="D366" s="24" t="str">
        <f aca="false">IF(OR('Current trees'!A366="",N('Current trees'!F366)&lt;=0),"",'Current trees'!F366)</f>
        <v/>
      </c>
    </row>
    <row r="367" customFormat="false" ht="15" hidden="false" customHeight="true" outlineLevel="0" collapsed="false">
      <c r="A367" s="24" t="str">
        <f aca="false">IF(OR('Current trees'!A367="",N('Current trees'!F367)&lt;=0),"",'Current trees'!A367)</f>
        <v/>
      </c>
      <c r="B367" s="24" t="str">
        <f aca="false">IF(OR('Current trees'!A367="",N('Current trees'!F367)&lt;=0),"",'Current trees'!C367)</f>
        <v/>
      </c>
      <c r="C367" s="24" t="str">
        <f aca="false">IF(OR('Current trees'!A367="",N('Current trees'!F367)&lt;=0),"",'Current trees'!D367)</f>
        <v/>
      </c>
      <c r="D367" s="24" t="str">
        <f aca="false">IF(OR('Current trees'!A367="",N('Current trees'!F367)&lt;=0),"",'Current trees'!F367)</f>
        <v/>
      </c>
    </row>
    <row r="368" customFormat="false" ht="15" hidden="false" customHeight="true" outlineLevel="0" collapsed="false">
      <c r="A368" s="24" t="str">
        <f aca="false">IF(OR('Current trees'!A368="",N('Current trees'!F368)&lt;=0),"",'Current trees'!A368)</f>
        <v/>
      </c>
      <c r="B368" s="24" t="str">
        <f aca="false">IF(OR('Current trees'!A368="",N('Current trees'!F368)&lt;=0),"",'Current trees'!C368)</f>
        <v/>
      </c>
      <c r="C368" s="24" t="str">
        <f aca="false">IF(OR('Current trees'!A368="",N('Current trees'!F368)&lt;=0),"",'Current trees'!D368)</f>
        <v/>
      </c>
      <c r="D368" s="24" t="str">
        <f aca="false">IF(OR('Current trees'!A368="",N('Current trees'!F368)&lt;=0),"",'Current trees'!F368)</f>
        <v/>
      </c>
    </row>
    <row r="369" customFormat="false" ht="15" hidden="false" customHeight="true" outlineLevel="0" collapsed="false">
      <c r="A369" s="24" t="str">
        <f aca="false">IF(OR('Current trees'!A369="",N('Current trees'!F369)&lt;=0),"",'Current trees'!A369)</f>
        <v/>
      </c>
      <c r="B369" s="24" t="str">
        <f aca="false">IF(OR('Current trees'!A369="",N('Current trees'!F369)&lt;=0),"",'Current trees'!C369)</f>
        <v/>
      </c>
      <c r="C369" s="24" t="str">
        <f aca="false">IF(OR('Current trees'!A369="",N('Current trees'!F369)&lt;=0),"",'Current trees'!D369)</f>
        <v/>
      </c>
      <c r="D369" s="24" t="str">
        <f aca="false">IF(OR('Current trees'!A369="",N('Current trees'!F369)&lt;=0),"",'Current trees'!F369)</f>
        <v/>
      </c>
    </row>
    <row r="370" customFormat="false" ht="15" hidden="false" customHeight="true" outlineLevel="0" collapsed="false">
      <c r="A370" s="24" t="str">
        <f aca="false">IF(OR('Current trees'!A370="",N('Current trees'!F370)&lt;=0),"",'Current trees'!A370)</f>
        <v/>
      </c>
      <c r="B370" s="24" t="str">
        <f aca="false">IF(OR('Current trees'!A370="",N('Current trees'!F370)&lt;=0),"",'Current trees'!C370)</f>
        <v/>
      </c>
      <c r="C370" s="24" t="str">
        <f aca="false">IF(OR('Current trees'!A370="",N('Current trees'!F370)&lt;=0),"",'Current trees'!D370)</f>
        <v/>
      </c>
      <c r="D370" s="24" t="str">
        <f aca="false">IF(OR('Current trees'!A370="",N('Current trees'!F370)&lt;=0),"",'Current trees'!F370)</f>
        <v/>
      </c>
    </row>
    <row r="371" customFormat="false" ht="15" hidden="false" customHeight="true" outlineLevel="0" collapsed="false">
      <c r="A371" s="24" t="str">
        <f aca="false">IF(OR('Current trees'!A371="",N('Current trees'!F371)&lt;=0),"",'Current trees'!A371)</f>
        <v/>
      </c>
      <c r="B371" s="24" t="str">
        <f aca="false">IF(OR('Current trees'!A371="",N('Current trees'!F371)&lt;=0),"",'Current trees'!C371)</f>
        <v/>
      </c>
      <c r="C371" s="24" t="str">
        <f aca="false">IF(OR('Current trees'!A371="",N('Current trees'!F371)&lt;=0),"",'Current trees'!D371)</f>
        <v/>
      </c>
      <c r="D371" s="24" t="str">
        <f aca="false">IF(OR('Current trees'!A371="",N('Current trees'!F371)&lt;=0),"",'Current trees'!F371)</f>
        <v/>
      </c>
    </row>
    <row r="372" customFormat="false" ht="15" hidden="false" customHeight="true" outlineLevel="0" collapsed="false">
      <c r="A372" s="24" t="str">
        <f aca="false">IF(OR('Current trees'!A372="",N('Current trees'!F372)&lt;=0),"",'Current trees'!A372)</f>
        <v/>
      </c>
      <c r="B372" s="24" t="str">
        <f aca="false">IF(OR('Current trees'!A372="",N('Current trees'!F372)&lt;=0),"",'Current trees'!C372)</f>
        <v/>
      </c>
      <c r="C372" s="24" t="str">
        <f aca="false">IF(OR('Current trees'!A372="",N('Current trees'!F372)&lt;=0),"",'Current trees'!D372)</f>
        <v/>
      </c>
      <c r="D372" s="24" t="str">
        <f aca="false">IF(OR('Current trees'!A372="",N('Current trees'!F372)&lt;=0),"",'Current trees'!F372)</f>
        <v/>
      </c>
    </row>
    <row r="373" customFormat="false" ht="15" hidden="false" customHeight="true" outlineLevel="0" collapsed="false">
      <c r="A373" s="24" t="str">
        <f aca="false">IF(OR('Current trees'!A373="",N('Current trees'!F373)&lt;=0),"",'Current trees'!A373)</f>
        <v/>
      </c>
      <c r="B373" s="24" t="str">
        <f aca="false">IF(OR('Current trees'!A373="",N('Current trees'!F373)&lt;=0),"",'Current trees'!C373)</f>
        <v/>
      </c>
      <c r="C373" s="24" t="str">
        <f aca="false">IF(OR('Current trees'!A373="",N('Current trees'!F373)&lt;=0),"",'Current trees'!D373)</f>
        <v/>
      </c>
      <c r="D373" s="24" t="str">
        <f aca="false">IF(OR('Current trees'!A373="",N('Current trees'!F373)&lt;=0),"",'Current trees'!F373)</f>
        <v/>
      </c>
    </row>
    <row r="374" customFormat="false" ht="15" hidden="false" customHeight="true" outlineLevel="0" collapsed="false">
      <c r="A374" s="24" t="str">
        <f aca="false">IF(OR('Current trees'!A374="",N('Current trees'!F374)&lt;=0),"",'Current trees'!A374)</f>
        <v/>
      </c>
      <c r="B374" s="24" t="str">
        <f aca="false">IF(OR('Current trees'!A374="",N('Current trees'!F374)&lt;=0),"",'Current trees'!C374)</f>
        <v/>
      </c>
      <c r="C374" s="24" t="str">
        <f aca="false">IF(OR('Current trees'!A374="",N('Current trees'!F374)&lt;=0),"",'Current trees'!D374)</f>
        <v/>
      </c>
      <c r="D374" s="24" t="str">
        <f aca="false">IF(OR('Current trees'!A374="",N('Current trees'!F374)&lt;=0),"",'Current trees'!F374)</f>
        <v/>
      </c>
    </row>
    <row r="375" customFormat="false" ht="15" hidden="false" customHeight="true" outlineLevel="0" collapsed="false">
      <c r="A375" s="24" t="str">
        <f aca="false">IF(OR('Current trees'!A375="",N('Current trees'!F375)&lt;=0),"",'Current trees'!A375)</f>
        <v/>
      </c>
      <c r="B375" s="24" t="str">
        <f aca="false">IF(OR('Current trees'!A375="",N('Current trees'!F375)&lt;=0),"",'Current trees'!C375)</f>
        <v/>
      </c>
      <c r="C375" s="24" t="str">
        <f aca="false">IF(OR('Current trees'!A375="",N('Current trees'!F375)&lt;=0),"",'Current trees'!D375)</f>
        <v/>
      </c>
      <c r="D375" s="24" t="str">
        <f aca="false">IF(OR('Current trees'!A375="",N('Current trees'!F375)&lt;=0),"",'Current trees'!F375)</f>
        <v/>
      </c>
    </row>
    <row r="376" customFormat="false" ht="15" hidden="false" customHeight="true" outlineLevel="0" collapsed="false">
      <c r="A376" s="24" t="str">
        <f aca="false">IF(OR('Current trees'!A376="",N('Current trees'!F376)&lt;=0),"",'Current trees'!A376)</f>
        <v/>
      </c>
      <c r="B376" s="24" t="str">
        <f aca="false">IF(OR('Current trees'!A376="",N('Current trees'!F376)&lt;=0),"",'Current trees'!C376)</f>
        <v/>
      </c>
      <c r="C376" s="24" t="str">
        <f aca="false">IF(OR('Current trees'!A376="",N('Current trees'!F376)&lt;=0),"",'Current trees'!D376)</f>
        <v/>
      </c>
      <c r="D376" s="24" t="str">
        <f aca="false">IF(OR('Current trees'!A376="",N('Current trees'!F376)&lt;=0),"",'Current trees'!F376)</f>
        <v/>
      </c>
    </row>
    <row r="377" customFormat="false" ht="15" hidden="false" customHeight="true" outlineLevel="0" collapsed="false">
      <c r="A377" s="24" t="str">
        <f aca="false">IF(OR('Current trees'!A377="",N('Current trees'!F377)&lt;=0),"",'Current trees'!A377)</f>
        <v/>
      </c>
      <c r="B377" s="24" t="str">
        <f aca="false">IF(OR('Current trees'!A377="",N('Current trees'!F377)&lt;=0),"",'Current trees'!C377)</f>
        <v/>
      </c>
      <c r="C377" s="24" t="str">
        <f aca="false">IF(OR('Current trees'!A377="",N('Current trees'!F377)&lt;=0),"",'Current trees'!D377)</f>
        <v/>
      </c>
      <c r="D377" s="24" t="str">
        <f aca="false">IF(OR('Current trees'!A377="",N('Current trees'!F377)&lt;=0),"",'Current trees'!F377)</f>
        <v/>
      </c>
    </row>
    <row r="378" customFormat="false" ht="15" hidden="false" customHeight="true" outlineLevel="0" collapsed="false">
      <c r="A378" s="24" t="str">
        <f aca="false">IF(OR('Current trees'!A378="",N('Current trees'!F378)&lt;=0),"",'Current trees'!A378)</f>
        <v/>
      </c>
      <c r="B378" s="24" t="str">
        <f aca="false">IF(OR('Current trees'!A378="",N('Current trees'!F378)&lt;=0),"",'Current trees'!C378)</f>
        <v/>
      </c>
      <c r="C378" s="24" t="str">
        <f aca="false">IF(OR('Current trees'!A378="",N('Current trees'!F378)&lt;=0),"",'Current trees'!D378)</f>
        <v/>
      </c>
      <c r="D378" s="24" t="str">
        <f aca="false">IF(OR('Current trees'!A378="",N('Current trees'!F378)&lt;=0),"",'Current trees'!F378)</f>
        <v/>
      </c>
    </row>
    <row r="379" customFormat="false" ht="15" hidden="false" customHeight="true" outlineLevel="0" collapsed="false">
      <c r="A379" s="24" t="str">
        <f aca="false">IF(OR('Current trees'!A379="",N('Current trees'!F379)&lt;=0),"",'Current trees'!A379)</f>
        <v/>
      </c>
      <c r="B379" s="24" t="str">
        <f aca="false">IF(OR('Current trees'!A379="",N('Current trees'!F379)&lt;=0),"",'Current trees'!C379)</f>
        <v/>
      </c>
      <c r="C379" s="24" t="str">
        <f aca="false">IF(OR('Current trees'!A379="",N('Current trees'!F379)&lt;=0),"",'Current trees'!D379)</f>
        <v/>
      </c>
      <c r="D379" s="24" t="str">
        <f aca="false">IF(OR('Current trees'!A379="",N('Current trees'!F379)&lt;=0),"",'Current trees'!F379)</f>
        <v/>
      </c>
    </row>
    <row r="380" customFormat="false" ht="15" hidden="false" customHeight="true" outlineLevel="0" collapsed="false">
      <c r="A380" s="24" t="str">
        <f aca="false">IF(OR('Current trees'!A380="",N('Current trees'!F380)&lt;=0),"",'Current trees'!A380)</f>
        <v/>
      </c>
      <c r="B380" s="24" t="str">
        <f aca="false">IF(OR('Current trees'!A380="",N('Current trees'!F380)&lt;=0),"",'Current trees'!C380)</f>
        <v/>
      </c>
      <c r="C380" s="24" t="str">
        <f aca="false">IF(OR('Current trees'!A380="",N('Current trees'!F380)&lt;=0),"",'Current trees'!D380)</f>
        <v/>
      </c>
      <c r="D380" s="24" t="str">
        <f aca="false">IF(OR('Current trees'!A380="",N('Current trees'!F380)&lt;=0),"",'Current trees'!F380)</f>
        <v/>
      </c>
    </row>
    <row r="381" customFormat="false" ht="15" hidden="false" customHeight="true" outlineLevel="0" collapsed="false">
      <c r="A381" s="24" t="str">
        <f aca="false">IF(OR('Current trees'!A381="",N('Current trees'!F381)&lt;=0),"",'Current trees'!A381)</f>
        <v/>
      </c>
      <c r="B381" s="24" t="str">
        <f aca="false">IF(OR('Current trees'!A381="",N('Current trees'!F381)&lt;=0),"",'Current trees'!C381)</f>
        <v/>
      </c>
      <c r="C381" s="24" t="str">
        <f aca="false">IF(OR('Current trees'!A381="",N('Current trees'!F381)&lt;=0),"",'Current trees'!D381)</f>
        <v/>
      </c>
      <c r="D381" s="24" t="str">
        <f aca="false">IF(OR('Current trees'!A381="",N('Current trees'!F381)&lt;=0),"",'Current trees'!F381)</f>
        <v/>
      </c>
    </row>
    <row r="382" customFormat="false" ht="15" hidden="false" customHeight="true" outlineLevel="0" collapsed="false">
      <c r="A382" s="24" t="str">
        <f aca="false">IF(OR('Current trees'!A382="",N('Current trees'!F382)&lt;=0),"",'Current trees'!A382)</f>
        <v/>
      </c>
      <c r="B382" s="24" t="str">
        <f aca="false">IF(OR('Current trees'!A382="",N('Current trees'!F382)&lt;=0),"",'Current trees'!C382)</f>
        <v/>
      </c>
      <c r="C382" s="24" t="str">
        <f aca="false">IF(OR('Current trees'!A382="",N('Current trees'!F382)&lt;=0),"",'Current trees'!D382)</f>
        <v/>
      </c>
      <c r="D382" s="24" t="str">
        <f aca="false">IF(OR('Current trees'!A382="",N('Current trees'!F382)&lt;=0),"",'Current trees'!F382)</f>
        <v/>
      </c>
    </row>
    <row r="383" customFormat="false" ht="15" hidden="false" customHeight="true" outlineLevel="0" collapsed="false">
      <c r="A383" s="24" t="str">
        <f aca="false">IF(OR('Current trees'!A383="",N('Current trees'!F383)&lt;=0),"",'Current trees'!A383)</f>
        <v/>
      </c>
      <c r="B383" s="24" t="str">
        <f aca="false">IF(OR('Current trees'!A383="",N('Current trees'!F383)&lt;=0),"",'Current trees'!C383)</f>
        <v/>
      </c>
      <c r="C383" s="24" t="str">
        <f aca="false">IF(OR('Current trees'!A383="",N('Current trees'!F383)&lt;=0),"",'Current trees'!D383)</f>
        <v/>
      </c>
      <c r="D383" s="24" t="str">
        <f aca="false">IF(OR('Current trees'!A383="",N('Current trees'!F383)&lt;=0),"",'Current trees'!F383)</f>
        <v/>
      </c>
    </row>
    <row r="384" customFormat="false" ht="15" hidden="false" customHeight="true" outlineLevel="0" collapsed="false">
      <c r="A384" s="24" t="str">
        <f aca="false">IF(OR('Current trees'!A384="",N('Current trees'!F384)&lt;=0),"",'Current trees'!A384)</f>
        <v/>
      </c>
      <c r="B384" s="24" t="str">
        <f aca="false">IF(OR('Current trees'!A384="",N('Current trees'!F384)&lt;=0),"",'Current trees'!C384)</f>
        <v/>
      </c>
      <c r="C384" s="24" t="str">
        <f aca="false">IF(OR('Current trees'!A384="",N('Current trees'!F384)&lt;=0),"",'Current trees'!D384)</f>
        <v/>
      </c>
      <c r="D384" s="24" t="str">
        <f aca="false">IF(OR('Current trees'!A384="",N('Current trees'!F384)&lt;=0),"",'Current trees'!F384)</f>
        <v/>
      </c>
    </row>
    <row r="385" customFormat="false" ht="15" hidden="false" customHeight="true" outlineLevel="0" collapsed="false">
      <c r="A385" s="24" t="str">
        <f aca="false">IF(OR('Current trees'!A385="",N('Current trees'!F385)&lt;=0),"",'Current trees'!A385)</f>
        <v/>
      </c>
      <c r="B385" s="24" t="str">
        <f aca="false">IF(OR('Current trees'!A385="",N('Current trees'!F385)&lt;=0),"",'Current trees'!C385)</f>
        <v/>
      </c>
      <c r="C385" s="24" t="str">
        <f aca="false">IF(OR('Current trees'!A385="",N('Current trees'!F385)&lt;=0),"",'Current trees'!D385)</f>
        <v/>
      </c>
      <c r="D385" s="24" t="str">
        <f aca="false">IF(OR('Current trees'!A385="",N('Current trees'!F385)&lt;=0),"",'Current trees'!F385)</f>
        <v/>
      </c>
    </row>
    <row r="386" customFormat="false" ht="15" hidden="false" customHeight="true" outlineLevel="0" collapsed="false">
      <c r="A386" s="24" t="str">
        <f aca="false">IF(OR('Current trees'!A386="",N('Current trees'!F386)&lt;=0),"",'Current trees'!A386)</f>
        <v/>
      </c>
      <c r="B386" s="24" t="str">
        <f aca="false">IF(OR('Current trees'!A386="",N('Current trees'!F386)&lt;=0),"",'Current trees'!C386)</f>
        <v/>
      </c>
      <c r="C386" s="24" t="str">
        <f aca="false">IF(OR('Current trees'!A386="",N('Current trees'!F386)&lt;=0),"",'Current trees'!D386)</f>
        <v/>
      </c>
      <c r="D386" s="24" t="str">
        <f aca="false">IF(OR('Current trees'!A386="",N('Current trees'!F386)&lt;=0),"",'Current trees'!F386)</f>
        <v/>
      </c>
    </row>
    <row r="387" customFormat="false" ht="15" hidden="false" customHeight="true" outlineLevel="0" collapsed="false">
      <c r="A387" s="24" t="str">
        <f aca="false">IF(OR('Current trees'!A387="",N('Current trees'!F387)&lt;=0),"",'Current trees'!A387)</f>
        <v/>
      </c>
      <c r="B387" s="24" t="str">
        <f aca="false">IF(OR('Current trees'!A387="",N('Current trees'!F387)&lt;=0),"",'Current trees'!C387)</f>
        <v/>
      </c>
      <c r="C387" s="24" t="str">
        <f aca="false">IF(OR('Current trees'!A387="",N('Current trees'!F387)&lt;=0),"",'Current trees'!D387)</f>
        <v/>
      </c>
      <c r="D387" s="24" t="str">
        <f aca="false">IF(OR('Current trees'!A387="",N('Current trees'!F387)&lt;=0),"",'Current trees'!F387)</f>
        <v/>
      </c>
    </row>
    <row r="388" customFormat="false" ht="15" hidden="false" customHeight="true" outlineLevel="0" collapsed="false">
      <c r="A388" s="24" t="str">
        <f aca="false">IF(OR('Current trees'!A388="",N('Current trees'!F388)&lt;=0),"",'Current trees'!A388)</f>
        <v/>
      </c>
      <c r="B388" s="24" t="str">
        <f aca="false">IF(OR('Current trees'!A388="",N('Current trees'!F388)&lt;=0),"",'Current trees'!C388)</f>
        <v/>
      </c>
      <c r="C388" s="24" t="str">
        <f aca="false">IF(OR('Current trees'!A388="",N('Current trees'!F388)&lt;=0),"",'Current trees'!D388)</f>
        <v/>
      </c>
      <c r="D388" s="24" t="str">
        <f aca="false">IF(OR('Current trees'!A388="",N('Current trees'!F388)&lt;=0),"",'Current trees'!F388)</f>
        <v/>
      </c>
    </row>
    <row r="389" customFormat="false" ht="15" hidden="false" customHeight="true" outlineLevel="0" collapsed="false">
      <c r="A389" s="24" t="str">
        <f aca="false">IF(OR('Current trees'!A389="",N('Current trees'!F389)&lt;=0),"",'Current trees'!A389)</f>
        <v/>
      </c>
      <c r="B389" s="24" t="str">
        <f aca="false">IF(OR('Current trees'!A389="",N('Current trees'!F389)&lt;=0),"",'Current trees'!C389)</f>
        <v/>
      </c>
      <c r="C389" s="24" t="str">
        <f aca="false">IF(OR('Current trees'!A389="",N('Current trees'!F389)&lt;=0),"",'Current trees'!D389)</f>
        <v/>
      </c>
      <c r="D389" s="24" t="str">
        <f aca="false">IF(OR('Current trees'!A389="",N('Current trees'!F389)&lt;=0),"",'Current trees'!F389)</f>
        <v/>
      </c>
    </row>
    <row r="390" customFormat="false" ht="15" hidden="false" customHeight="true" outlineLevel="0" collapsed="false">
      <c r="A390" s="24" t="str">
        <f aca="false">IF(OR('Current trees'!A390="",N('Current trees'!F390)&lt;=0),"",'Current trees'!A390)</f>
        <v/>
      </c>
      <c r="B390" s="24" t="str">
        <f aca="false">IF(OR('Current trees'!A390="",N('Current trees'!F390)&lt;=0),"",'Current trees'!C390)</f>
        <v/>
      </c>
      <c r="C390" s="24" t="str">
        <f aca="false">IF(OR('Current trees'!A390="",N('Current trees'!F390)&lt;=0),"",'Current trees'!D390)</f>
        <v/>
      </c>
      <c r="D390" s="24" t="str">
        <f aca="false">IF(OR('Current trees'!A390="",N('Current trees'!F390)&lt;=0),"",'Current trees'!F390)</f>
        <v/>
      </c>
    </row>
    <row r="391" customFormat="false" ht="15" hidden="false" customHeight="true" outlineLevel="0" collapsed="false">
      <c r="A391" s="24" t="str">
        <f aca="false">IF(OR('Current trees'!A391="",N('Current trees'!F391)&lt;=0),"",'Current trees'!A391)</f>
        <v/>
      </c>
      <c r="B391" s="24" t="str">
        <f aca="false">IF(OR('Current trees'!A391="",N('Current trees'!F391)&lt;=0),"",'Current trees'!C391)</f>
        <v/>
      </c>
      <c r="C391" s="24" t="str">
        <f aca="false">IF(OR('Current trees'!A391="",N('Current trees'!F391)&lt;=0),"",'Current trees'!D391)</f>
        <v/>
      </c>
      <c r="D391" s="24" t="str">
        <f aca="false">IF(OR('Current trees'!A391="",N('Current trees'!F391)&lt;=0),"",'Current trees'!F391)</f>
        <v/>
      </c>
    </row>
    <row r="392" customFormat="false" ht="15" hidden="false" customHeight="true" outlineLevel="0" collapsed="false">
      <c r="A392" s="24" t="str">
        <f aca="false">IF(OR('Current trees'!A392="",N('Current trees'!F392)&lt;=0),"",'Current trees'!A392)</f>
        <v/>
      </c>
      <c r="B392" s="24" t="str">
        <f aca="false">IF(OR('Current trees'!A392="",N('Current trees'!F392)&lt;=0),"",'Current trees'!C392)</f>
        <v/>
      </c>
      <c r="C392" s="24" t="str">
        <f aca="false">IF(OR('Current trees'!A392="",N('Current trees'!F392)&lt;=0),"",'Current trees'!D392)</f>
        <v/>
      </c>
      <c r="D392" s="24" t="str">
        <f aca="false">IF(OR('Current trees'!A392="",N('Current trees'!F392)&lt;=0),"",'Current trees'!F392)</f>
        <v/>
      </c>
    </row>
    <row r="393" customFormat="false" ht="15" hidden="false" customHeight="true" outlineLevel="0" collapsed="false">
      <c r="A393" s="24" t="str">
        <f aca="false">IF(OR('Current trees'!A393="",N('Current trees'!F393)&lt;=0),"",'Current trees'!A393)</f>
        <v/>
      </c>
      <c r="B393" s="24" t="str">
        <f aca="false">IF(OR('Current trees'!A393="",N('Current trees'!F393)&lt;=0),"",'Current trees'!C393)</f>
        <v/>
      </c>
      <c r="C393" s="24" t="str">
        <f aca="false">IF(OR('Current trees'!A393="",N('Current trees'!F393)&lt;=0),"",'Current trees'!D393)</f>
        <v/>
      </c>
      <c r="D393" s="24" t="str">
        <f aca="false">IF(OR('Current trees'!A393="",N('Current trees'!F393)&lt;=0),"",'Current trees'!F393)</f>
        <v/>
      </c>
    </row>
    <row r="394" customFormat="false" ht="15" hidden="false" customHeight="true" outlineLevel="0" collapsed="false">
      <c r="A394" s="24" t="str">
        <f aca="false">IF(OR('Current trees'!A394="",N('Current trees'!F394)&lt;=0),"",'Current trees'!A394)</f>
        <v/>
      </c>
      <c r="B394" s="24" t="str">
        <f aca="false">IF(OR('Current trees'!A394="",N('Current trees'!F394)&lt;=0),"",'Current trees'!C394)</f>
        <v/>
      </c>
      <c r="C394" s="24" t="str">
        <f aca="false">IF(OR('Current trees'!A394="",N('Current trees'!F394)&lt;=0),"",'Current trees'!D394)</f>
        <v/>
      </c>
      <c r="D394" s="24" t="str">
        <f aca="false">IF(OR('Current trees'!A394="",N('Current trees'!F394)&lt;=0),"",'Current trees'!F394)</f>
        <v/>
      </c>
    </row>
    <row r="395" customFormat="false" ht="15" hidden="false" customHeight="true" outlineLevel="0" collapsed="false">
      <c r="A395" s="24" t="str">
        <f aca="false">IF(OR('Current trees'!A395="",N('Current trees'!F395)&lt;=0),"",'Current trees'!A395)</f>
        <v/>
      </c>
      <c r="B395" s="24" t="str">
        <f aca="false">IF(OR('Current trees'!A395="",N('Current trees'!F395)&lt;=0),"",'Current trees'!C395)</f>
        <v/>
      </c>
      <c r="C395" s="24" t="str">
        <f aca="false">IF(OR('Current trees'!A395="",N('Current trees'!F395)&lt;=0),"",'Current trees'!D395)</f>
        <v/>
      </c>
      <c r="D395" s="24" t="str">
        <f aca="false">IF(OR('Current trees'!A395="",N('Current trees'!F395)&lt;=0),"",'Current trees'!F395)</f>
        <v/>
      </c>
    </row>
    <row r="396" customFormat="false" ht="15" hidden="false" customHeight="true" outlineLevel="0" collapsed="false">
      <c r="A396" s="24" t="str">
        <f aca="false">IF(OR('Current trees'!A396="",N('Current trees'!F396)&lt;=0),"",'Current trees'!A396)</f>
        <v/>
      </c>
      <c r="B396" s="24" t="str">
        <f aca="false">IF(OR('Current trees'!A396="",N('Current trees'!F396)&lt;=0),"",'Current trees'!C396)</f>
        <v/>
      </c>
      <c r="C396" s="24" t="str">
        <f aca="false">IF(OR('Current trees'!A396="",N('Current trees'!F396)&lt;=0),"",'Current trees'!D396)</f>
        <v/>
      </c>
      <c r="D396" s="24" t="str">
        <f aca="false">IF(OR('Current trees'!A396="",N('Current trees'!F396)&lt;=0),"",'Current trees'!F396)</f>
        <v/>
      </c>
    </row>
    <row r="397" customFormat="false" ht="15" hidden="false" customHeight="true" outlineLevel="0" collapsed="false">
      <c r="A397" s="24" t="str">
        <f aca="false">IF(OR('Current trees'!A397="",N('Current trees'!F397)&lt;=0),"",'Current trees'!A397)</f>
        <v/>
      </c>
      <c r="B397" s="24" t="str">
        <f aca="false">IF(OR('Current trees'!A397="",N('Current trees'!F397)&lt;=0),"",'Current trees'!C397)</f>
        <v/>
      </c>
      <c r="C397" s="24" t="str">
        <f aca="false">IF(OR('Current trees'!A397="",N('Current trees'!F397)&lt;=0),"",'Current trees'!D397)</f>
        <v/>
      </c>
      <c r="D397" s="24" t="str">
        <f aca="false">IF(OR('Current trees'!A397="",N('Current trees'!F397)&lt;=0),"",'Current trees'!F397)</f>
        <v/>
      </c>
    </row>
    <row r="398" customFormat="false" ht="15" hidden="false" customHeight="true" outlineLevel="0" collapsed="false">
      <c r="A398" s="24" t="str">
        <f aca="false">IF(OR('Current trees'!A398="",N('Current trees'!F398)&lt;=0),"",'Current trees'!A398)</f>
        <v/>
      </c>
      <c r="B398" s="24" t="str">
        <f aca="false">IF(OR('Current trees'!A398="",N('Current trees'!F398)&lt;=0),"",'Current trees'!C398)</f>
        <v/>
      </c>
      <c r="C398" s="24" t="str">
        <f aca="false">IF(OR('Current trees'!A398="",N('Current trees'!F398)&lt;=0),"",'Current trees'!D398)</f>
        <v/>
      </c>
      <c r="D398" s="24" t="str">
        <f aca="false">IF(OR('Current trees'!A398="",N('Current trees'!F398)&lt;=0),"",'Current trees'!F398)</f>
        <v/>
      </c>
    </row>
    <row r="399" customFormat="false" ht="15" hidden="false" customHeight="true" outlineLevel="0" collapsed="false">
      <c r="A399" s="24" t="str">
        <f aca="false">IF(OR('Current trees'!A399="",N('Current trees'!F399)&lt;=0),"",'Current trees'!A399)</f>
        <v/>
      </c>
      <c r="B399" s="24" t="str">
        <f aca="false">IF(OR('Current trees'!A399="",N('Current trees'!F399)&lt;=0),"",'Current trees'!C399)</f>
        <v/>
      </c>
      <c r="C399" s="24" t="str">
        <f aca="false">IF(OR('Current trees'!A399="",N('Current trees'!F399)&lt;=0),"",'Current trees'!D399)</f>
        <v/>
      </c>
      <c r="D399" s="24" t="str">
        <f aca="false">IF(OR('Current trees'!A399="",N('Current trees'!F399)&lt;=0),"",'Current trees'!F399)</f>
        <v/>
      </c>
    </row>
    <row r="400" customFormat="false" ht="15" hidden="false" customHeight="true" outlineLevel="0" collapsed="false">
      <c r="A400" s="24" t="str">
        <f aca="false">IF(OR('Current trees'!A400="",N('Current trees'!F400)&lt;=0),"",'Current trees'!A400)</f>
        <v/>
      </c>
      <c r="B400" s="24" t="str">
        <f aca="false">IF(OR('Current trees'!A400="",N('Current trees'!F400)&lt;=0),"",'Current trees'!C400)</f>
        <v/>
      </c>
      <c r="C400" s="24" t="str">
        <f aca="false">IF(OR('Current trees'!A400="",N('Current trees'!F400)&lt;=0),"",'Current trees'!D400)</f>
        <v/>
      </c>
      <c r="D400" s="24" t="str">
        <f aca="false">IF(OR('Current trees'!A400="",N('Current trees'!F400)&lt;=0),"",'Current trees'!F400)</f>
        <v/>
      </c>
    </row>
    <row r="401" customFormat="false" ht="15" hidden="false" customHeight="true" outlineLevel="0" collapsed="false">
      <c r="A401" s="24" t="str">
        <f aca="false">IF(OR('Current trees'!A401="",N('Current trees'!F401)&lt;=0),"",'Current trees'!A401)</f>
        <v/>
      </c>
      <c r="B401" s="24" t="str">
        <f aca="false">IF(OR('Current trees'!A401="",N('Current trees'!F401)&lt;=0),"",'Current trees'!C401)</f>
        <v/>
      </c>
      <c r="C401" s="24" t="str">
        <f aca="false">IF(OR('Current trees'!A401="",N('Current trees'!F401)&lt;=0),"",'Current trees'!D401)</f>
        <v/>
      </c>
      <c r="D401" s="24" t="str">
        <f aca="false">IF(OR('Current trees'!A401="",N('Current trees'!F401)&lt;=0),"",'Current trees'!F401)</f>
        <v/>
      </c>
    </row>
    <row r="402" customFormat="false" ht="15" hidden="false" customHeight="true" outlineLevel="0" collapsed="false">
      <c r="A402" s="24" t="str">
        <f aca="false">IF(OR('Current trees'!A402="",N('Current trees'!F402)&lt;=0),"",'Current trees'!A402)</f>
        <v/>
      </c>
      <c r="B402" s="24" t="str">
        <f aca="false">IF(OR('Current trees'!A402="",N('Current trees'!F402)&lt;=0),"",'Current trees'!C402)</f>
        <v/>
      </c>
      <c r="C402" s="24" t="str">
        <f aca="false">IF(OR('Current trees'!A402="",N('Current trees'!F402)&lt;=0),"",'Current trees'!D402)</f>
        <v/>
      </c>
      <c r="D402" s="24" t="str">
        <f aca="false">IF(OR('Current trees'!A402="",N('Current trees'!F402)&lt;=0),"",'Current trees'!F402)</f>
        <v/>
      </c>
    </row>
    <row r="403" customFormat="false" ht="15" hidden="false" customHeight="true" outlineLevel="0" collapsed="false">
      <c r="A403" s="24" t="str">
        <f aca="false">IF(OR('Current trees'!A403="",N('Current trees'!F403)&lt;=0),"",'Current trees'!A403)</f>
        <v/>
      </c>
      <c r="B403" s="24" t="str">
        <f aca="false">IF(OR('Current trees'!A403="",N('Current trees'!F403)&lt;=0),"",'Current trees'!C403)</f>
        <v/>
      </c>
      <c r="C403" s="24" t="str">
        <f aca="false">IF(OR('Current trees'!A403="",N('Current trees'!F403)&lt;=0),"",'Current trees'!D403)</f>
        <v/>
      </c>
      <c r="D403" s="24" t="str">
        <f aca="false">IF(OR('Current trees'!A403="",N('Current trees'!F403)&lt;=0),"",'Current trees'!F403)</f>
        <v/>
      </c>
    </row>
    <row r="404" customFormat="false" ht="15" hidden="false" customHeight="true" outlineLevel="0" collapsed="false">
      <c r="A404" s="24" t="str">
        <f aca="false">IF(OR('Current trees'!A404="",N('Current trees'!F404)&lt;=0),"",'Current trees'!A404)</f>
        <v/>
      </c>
      <c r="B404" s="24" t="str">
        <f aca="false">IF(OR('Current trees'!A404="",N('Current trees'!F404)&lt;=0),"",'Current trees'!C404)</f>
        <v/>
      </c>
      <c r="C404" s="24" t="str">
        <f aca="false">IF(OR('Current trees'!A404="",N('Current trees'!F404)&lt;=0),"",'Current trees'!D404)</f>
        <v/>
      </c>
      <c r="D404" s="24" t="str">
        <f aca="false">IF(OR('Current trees'!A404="",N('Current trees'!F404)&lt;=0),"",'Current trees'!F404)</f>
        <v/>
      </c>
    </row>
    <row r="405" customFormat="false" ht="15" hidden="false" customHeight="true" outlineLevel="0" collapsed="false">
      <c r="A405" s="24" t="str">
        <f aca="false">IF(OR('Current trees'!A405="",N('Current trees'!F405)&lt;=0),"",'Current trees'!A405)</f>
        <v/>
      </c>
      <c r="B405" s="24" t="str">
        <f aca="false">IF(OR('Current trees'!A405="",N('Current trees'!F405)&lt;=0),"",'Current trees'!C405)</f>
        <v/>
      </c>
      <c r="C405" s="24" t="str">
        <f aca="false">IF(OR('Current trees'!A405="",N('Current trees'!F405)&lt;=0),"",'Current trees'!D405)</f>
        <v/>
      </c>
      <c r="D405" s="24" t="str">
        <f aca="false">IF(OR('Current trees'!A405="",N('Current trees'!F405)&lt;=0),"",'Current trees'!F405)</f>
        <v/>
      </c>
    </row>
    <row r="406" customFormat="false" ht="15" hidden="false" customHeight="true" outlineLevel="0" collapsed="false">
      <c r="A406" s="24" t="str">
        <f aca="false">IF(OR('Current trees'!A406="",N('Current trees'!F406)&lt;=0),"",'Current trees'!A406)</f>
        <v/>
      </c>
      <c r="B406" s="24" t="str">
        <f aca="false">IF(OR('Current trees'!A406="",N('Current trees'!F406)&lt;=0),"",'Current trees'!C406)</f>
        <v/>
      </c>
      <c r="C406" s="24" t="str">
        <f aca="false">IF(OR('Current trees'!A406="",N('Current trees'!F406)&lt;=0),"",'Current trees'!D406)</f>
        <v/>
      </c>
      <c r="D406" s="24" t="str">
        <f aca="false">IF(OR('Current trees'!A406="",N('Current trees'!F406)&lt;=0),"",'Current trees'!F406)</f>
        <v/>
      </c>
    </row>
    <row r="407" customFormat="false" ht="15" hidden="false" customHeight="true" outlineLevel="0" collapsed="false">
      <c r="A407" s="24" t="str">
        <f aca="false">IF(OR('Current trees'!A407="",N('Current trees'!F407)&lt;=0),"",'Current trees'!A407)</f>
        <v/>
      </c>
      <c r="B407" s="24" t="str">
        <f aca="false">IF(OR('Current trees'!A407="",N('Current trees'!F407)&lt;=0),"",'Current trees'!C407)</f>
        <v/>
      </c>
      <c r="C407" s="24" t="str">
        <f aca="false">IF(OR('Current trees'!A407="",N('Current trees'!F407)&lt;=0),"",'Current trees'!D407)</f>
        <v/>
      </c>
      <c r="D407" s="24" t="str">
        <f aca="false">IF(OR('Current trees'!A407="",N('Current trees'!F407)&lt;=0),"",'Current trees'!F407)</f>
        <v/>
      </c>
    </row>
    <row r="408" customFormat="false" ht="15" hidden="false" customHeight="true" outlineLevel="0" collapsed="false">
      <c r="A408" s="24" t="str">
        <f aca="false">IF(OR('Current trees'!A408="",N('Current trees'!F408)&lt;=0),"",'Current trees'!A408)</f>
        <v/>
      </c>
      <c r="B408" s="24" t="str">
        <f aca="false">IF(OR('Current trees'!A408="",N('Current trees'!F408)&lt;=0),"",'Current trees'!C408)</f>
        <v/>
      </c>
      <c r="C408" s="24" t="str">
        <f aca="false">IF(OR('Current trees'!A408="",N('Current trees'!F408)&lt;=0),"",'Current trees'!D408)</f>
        <v/>
      </c>
      <c r="D408" s="24" t="str">
        <f aca="false">IF(OR('Current trees'!A408="",N('Current trees'!F408)&lt;=0),"",'Current trees'!F408)</f>
        <v/>
      </c>
    </row>
    <row r="409" customFormat="false" ht="15" hidden="false" customHeight="true" outlineLevel="0" collapsed="false">
      <c r="A409" s="24" t="str">
        <f aca="false">IF(OR('Current trees'!A409="",N('Current trees'!F409)&lt;=0),"",'Current trees'!A409)</f>
        <v/>
      </c>
      <c r="B409" s="24" t="str">
        <f aca="false">IF(OR('Current trees'!A409="",N('Current trees'!F409)&lt;=0),"",'Current trees'!C409)</f>
        <v/>
      </c>
      <c r="C409" s="24" t="str">
        <f aca="false">IF(OR('Current trees'!A409="",N('Current trees'!F409)&lt;=0),"",'Current trees'!D409)</f>
        <v/>
      </c>
      <c r="D409" s="24" t="str">
        <f aca="false">IF(OR('Current trees'!A409="",N('Current trees'!F409)&lt;=0),"",'Current trees'!F409)</f>
        <v/>
      </c>
    </row>
    <row r="410" customFormat="false" ht="15" hidden="false" customHeight="true" outlineLevel="0" collapsed="false">
      <c r="A410" s="24" t="str">
        <f aca="false">IF(OR('Current trees'!A410="",N('Current trees'!F410)&lt;=0),"",'Current trees'!A410)</f>
        <v/>
      </c>
      <c r="B410" s="24" t="str">
        <f aca="false">IF(OR('Current trees'!A410="",N('Current trees'!F410)&lt;=0),"",'Current trees'!C410)</f>
        <v/>
      </c>
      <c r="C410" s="24" t="str">
        <f aca="false">IF(OR('Current trees'!A410="",N('Current trees'!F410)&lt;=0),"",'Current trees'!D410)</f>
        <v/>
      </c>
      <c r="D410" s="24" t="str">
        <f aca="false">IF(OR('Current trees'!A410="",N('Current trees'!F410)&lt;=0),"",'Current trees'!F410)</f>
        <v/>
      </c>
    </row>
    <row r="411" customFormat="false" ht="15" hidden="false" customHeight="true" outlineLevel="0" collapsed="false">
      <c r="A411" s="24" t="str">
        <f aca="false">IF(OR('Current trees'!A411="",N('Current trees'!F411)&lt;=0),"",'Current trees'!A411)</f>
        <v/>
      </c>
      <c r="B411" s="24" t="str">
        <f aca="false">IF(OR('Current trees'!A411="",N('Current trees'!F411)&lt;=0),"",'Current trees'!C411)</f>
        <v/>
      </c>
      <c r="C411" s="24" t="str">
        <f aca="false">IF(OR('Current trees'!A411="",N('Current trees'!F411)&lt;=0),"",'Current trees'!D411)</f>
        <v/>
      </c>
      <c r="D411" s="24" t="str">
        <f aca="false">IF(OR('Current trees'!A411="",N('Current trees'!F411)&lt;=0),"",'Current trees'!F411)</f>
        <v/>
      </c>
    </row>
    <row r="412" customFormat="false" ht="15" hidden="false" customHeight="true" outlineLevel="0" collapsed="false">
      <c r="A412" s="24" t="str">
        <f aca="false">IF(OR('Current trees'!A412="",N('Current trees'!F412)&lt;=0),"",'Current trees'!A412)</f>
        <v/>
      </c>
      <c r="B412" s="24" t="str">
        <f aca="false">IF(OR('Current trees'!A412="",N('Current trees'!F412)&lt;=0),"",'Current trees'!C412)</f>
        <v/>
      </c>
      <c r="C412" s="24" t="str">
        <f aca="false">IF(OR('Current trees'!A412="",N('Current trees'!F412)&lt;=0),"",'Current trees'!D412)</f>
        <v/>
      </c>
      <c r="D412" s="24" t="str">
        <f aca="false">IF(OR('Current trees'!A412="",N('Current trees'!F412)&lt;=0),"",'Current trees'!F412)</f>
        <v/>
      </c>
    </row>
    <row r="413" customFormat="false" ht="15" hidden="false" customHeight="true" outlineLevel="0" collapsed="false">
      <c r="A413" s="24" t="str">
        <f aca="false">IF(OR('Current trees'!A413="",N('Current trees'!F413)&lt;=0),"",'Current trees'!A413)</f>
        <v/>
      </c>
      <c r="B413" s="24" t="str">
        <f aca="false">IF(OR('Current trees'!A413="",N('Current trees'!F413)&lt;=0),"",'Current trees'!C413)</f>
        <v/>
      </c>
      <c r="C413" s="24" t="str">
        <f aca="false">IF(OR('Current trees'!A413="",N('Current trees'!F413)&lt;=0),"",'Current trees'!D413)</f>
        <v/>
      </c>
      <c r="D413" s="24" t="str">
        <f aca="false">IF(OR('Current trees'!A413="",N('Current trees'!F413)&lt;=0),"",'Current trees'!F413)</f>
        <v/>
      </c>
    </row>
    <row r="414" customFormat="false" ht="15" hidden="false" customHeight="true" outlineLevel="0" collapsed="false">
      <c r="A414" s="24" t="str">
        <f aca="false">IF(OR('Current trees'!A414="",N('Current trees'!F414)&lt;=0),"",'Current trees'!A414)</f>
        <v/>
      </c>
      <c r="B414" s="24" t="str">
        <f aca="false">IF(OR('Current trees'!A414="",N('Current trees'!F414)&lt;=0),"",'Current trees'!C414)</f>
        <v/>
      </c>
      <c r="C414" s="24" t="str">
        <f aca="false">IF(OR('Current trees'!A414="",N('Current trees'!F414)&lt;=0),"",'Current trees'!D414)</f>
        <v/>
      </c>
      <c r="D414" s="24" t="str">
        <f aca="false">IF(OR('Current trees'!A414="",N('Current trees'!F414)&lt;=0),"",'Current trees'!F414)</f>
        <v/>
      </c>
    </row>
    <row r="415" customFormat="false" ht="15" hidden="false" customHeight="true" outlineLevel="0" collapsed="false">
      <c r="A415" s="24" t="str">
        <f aca="false">IF(OR('Current trees'!A415="",N('Current trees'!F415)&lt;=0),"",'Current trees'!A415)</f>
        <v/>
      </c>
      <c r="B415" s="24" t="str">
        <f aca="false">IF(OR('Current trees'!A415="",N('Current trees'!F415)&lt;=0),"",'Current trees'!C415)</f>
        <v/>
      </c>
      <c r="C415" s="24" t="str">
        <f aca="false">IF(OR('Current trees'!A415="",N('Current trees'!F415)&lt;=0),"",'Current trees'!D415)</f>
        <v/>
      </c>
      <c r="D415" s="24" t="str">
        <f aca="false">IF(OR('Current trees'!A415="",N('Current trees'!F415)&lt;=0),"",'Current trees'!F415)</f>
        <v/>
      </c>
    </row>
    <row r="416" customFormat="false" ht="15" hidden="false" customHeight="true" outlineLevel="0" collapsed="false">
      <c r="A416" s="24" t="str">
        <f aca="false">IF(OR('Current trees'!A416="",N('Current trees'!F416)&lt;=0),"",'Current trees'!A416)</f>
        <v/>
      </c>
      <c r="B416" s="24" t="str">
        <f aca="false">IF(OR('Current trees'!A416="",N('Current trees'!F416)&lt;=0),"",'Current trees'!C416)</f>
        <v/>
      </c>
      <c r="C416" s="24" t="str">
        <f aca="false">IF(OR('Current trees'!A416="",N('Current trees'!F416)&lt;=0),"",'Current trees'!D416)</f>
        <v/>
      </c>
      <c r="D416" s="24" t="str">
        <f aca="false">IF(OR('Current trees'!A416="",N('Current trees'!F416)&lt;=0),"",'Current trees'!F416)</f>
        <v/>
      </c>
    </row>
    <row r="417" customFormat="false" ht="15" hidden="false" customHeight="true" outlineLevel="0" collapsed="false">
      <c r="A417" s="24" t="str">
        <f aca="false">IF(OR('Current trees'!A417="",N('Current trees'!F417)&lt;=0),"",'Current trees'!A417)</f>
        <v/>
      </c>
      <c r="B417" s="24" t="str">
        <f aca="false">IF(OR('Current trees'!A417="",N('Current trees'!F417)&lt;=0),"",'Current trees'!C417)</f>
        <v/>
      </c>
      <c r="C417" s="24" t="str">
        <f aca="false">IF(OR('Current trees'!A417="",N('Current trees'!F417)&lt;=0),"",'Current trees'!D417)</f>
        <v/>
      </c>
      <c r="D417" s="24" t="str">
        <f aca="false">IF(OR('Current trees'!A417="",N('Current trees'!F417)&lt;=0),"",'Current trees'!F417)</f>
        <v/>
      </c>
    </row>
    <row r="418" customFormat="false" ht="15" hidden="false" customHeight="true" outlineLevel="0" collapsed="false">
      <c r="A418" s="24" t="str">
        <f aca="false">IF(OR('Current trees'!A418="",N('Current trees'!F418)&lt;=0),"",'Current trees'!A418)</f>
        <v/>
      </c>
      <c r="B418" s="24" t="str">
        <f aca="false">IF(OR('Current trees'!A418="",N('Current trees'!F418)&lt;=0),"",'Current trees'!C418)</f>
        <v/>
      </c>
      <c r="C418" s="24" t="str">
        <f aca="false">IF(OR('Current trees'!A418="",N('Current trees'!F418)&lt;=0),"",'Current trees'!D418)</f>
        <v/>
      </c>
      <c r="D418" s="24" t="str">
        <f aca="false">IF(OR('Current trees'!A418="",N('Current trees'!F418)&lt;=0),"",'Current trees'!F418)</f>
        <v/>
      </c>
    </row>
    <row r="419" customFormat="false" ht="15" hidden="false" customHeight="true" outlineLevel="0" collapsed="false">
      <c r="A419" s="24" t="str">
        <f aca="false">IF(OR('Current trees'!A419="",N('Current trees'!F419)&lt;=0),"",'Current trees'!A419)</f>
        <v/>
      </c>
      <c r="B419" s="24" t="str">
        <f aca="false">IF(OR('Current trees'!A419="",N('Current trees'!F419)&lt;=0),"",'Current trees'!C419)</f>
        <v/>
      </c>
      <c r="C419" s="24" t="str">
        <f aca="false">IF(OR('Current trees'!A419="",N('Current trees'!F419)&lt;=0),"",'Current trees'!D419)</f>
        <v/>
      </c>
      <c r="D419" s="24" t="str">
        <f aca="false">IF(OR('Current trees'!A419="",N('Current trees'!F419)&lt;=0),"",'Current trees'!F419)</f>
        <v/>
      </c>
    </row>
    <row r="420" customFormat="false" ht="15" hidden="false" customHeight="true" outlineLevel="0" collapsed="false">
      <c r="A420" s="24" t="str">
        <f aca="false">IF(OR('Current trees'!A420="",N('Current trees'!F420)&lt;=0),"",'Current trees'!A420)</f>
        <v/>
      </c>
      <c r="B420" s="24" t="str">
        <f aca="false">IF(OR('Current trees'!A420="",N('Current trees'!F420)&lt;=0),"",'Current trees'!C420)</f>
        <v/>
      </c>
      <c r="C420" s="24" t="str">
        <f aca="false">IF(OR('Current trees'!A420="",N('Current trees'!F420)&lt;=0),"",'Current trees'!D420)</f>
        <v/>
      </c>
      <c r="D420" s="24" t="str">
        <f aca="false">IF(OR('Current trees'!A420="",N('Current trees'!F420)&lt;=0),"",'Current trees'!F420)</f>
        <v/>
      </c>
    </row>
    <row r="421" customFormat="false" ht="15" hidden="false" customHeight="true" outlineLevel="0" collapsed="false">
      <c r="A421" s="24" t="str">
        <f aca="false">IF(OR('Current trees'!A421="",N('Current trees'!F421)&lt;=0),"",'Current trees'!A421)</f>
        <v/>
      </c>
      <c r="B421" s="24" t="str">
        <f aca="false">IF(OR('Current trees'!A421="",N('Current trees'!F421)&lt;=0),"",'Current trees'!C421)</f>
        <v/>
      </c>
      <c r="C421" s="24" t="str">
        <f aca="false">IF(OR('Current trees'!A421="",N('Current trees'!F421)&lt;=0),"",'Current trees'!D421)</f>
        <v/>
      </c>
      <c r="D421" s="24" t="str">
        <f aca="false">IF(OR('Current trees'!A421="",N('Current trees'!F421)&lt;=0),"",'Current trees'!F421)</f>
        <v/>
      </c>
    </row>
    <row r="422" customFormat="false" ht="15" hidden="false" customHeight="true" outlineLevel="0" collapsed="false">
      <c r="A422" s="24" t="str">
        <f aca="false">IF(OR('Current trees'!A422="",N('Current trees'!F422)&lt;=0),"",'Current trees'!A422)</f>
        <v/>
      </c>
      <c r="B422" s="24" t="str">
        <f aca="false">IF(OR('Current trees'!A422="",N('Current trees'!F422)&lt;=0),"",'Current trees'!C422)</f>
        <v/>
      </c>
      <c r="C422" s="24" t="str">
        <f aca="false">IF(OR('Current trees'!A422="",N('Current trees'!F422)&lt;=0),"",'Current trees'!D422)</f>
        <v/>
      </c>
      <c r="D422" s="24" t="str">
        <f aca="false">IF(OR('Current trees'!A422="",N('Current trees'!F422)&lt;=0),"",'Current trees'!F422)</f>
        <v/>
      </c>
    </row>
    <row r="423" customFormat="false" ht="15" hidden="false" customHeight="true" outlineLevel="0" collapsed="false">
      <c r="A423" s="24" t="str">
        <f aca="false">IF(OR('Current trees'!A423="",N('Current trees'!F423)&lt;=0),"",'Current trees'!A423)</f>
        <v/>
      </c>
      <c r="B423" s="24" t="str">
        <f aca="false">IF(OR('Current trees'!A423="",N('Current trees'!F423)&lt;=0),"",'Current trees'!C423)</f>
        <v/>
      </c>
      <c r="C423" s="24" t="str">
        <f aca="false">IF(OR('Current trees'!A423="",N('Current trees'!F423)&lt;=0),"",'Current trees'!D423)</f>
        <v/>
      </c>
      <c r="D423" s="24" t="str">
        <f aca="false">IF(OR('Current trees'!A423="",N('Current trees'!F423)&lt;=0),"",'Current trees'!F423)</f>
        <v/>
      </c>
    </row>
    <row r="424" customFormat="false" ht="15" hidden="false" customHeight="true" outlineLevel="0" collapsed="false">
      <c r="A424" s="24" t="str">
        <f aca="false">IF(OR('Current trees'!A424="",N('Current trees'!F424)&lt;=0),"",'Current trees'!A424)</f>
        <v/>
      </c>
      <c r="B424" s="24" t="str">
        <f aca="false">IF(OR('Current trees'!A424="",N('Current trees'!F424)&lt;=0),"",'Current trees'!C424)</f>
        <v/>
      </c>
      <c r="C424" s="24" t="str">
        <f aca="false">IF(OR('Current trees'!A424="",N('Current trees'!F424)&lt;=0),"",'Current trees'!D424)</f>
        <v/>
      </c>
      <c r="D424" s="24" t="str">
        <f aca="false">IF(OR('Current trees'!A424="",N('Current trees'!F424)&lt;=0),"",'Current trees'!F424)</f>
        <v/>
      </c>
    </row>
    <row r="425" customFormat="false" ht="15" hidden="false" customHeight="true" outlineLevel="0" collapsed="false">
      <c r="A425" s="24" t="str">
        <f aca="false">IF(OR('Current trees'!A425="",N('Current trees'!F425)&lt;=0),"",'Current trees'!A425)</f>
        <v/>
      </c>
      <c r="B425" s="24" t="str">
        <f aca="false">IF(OR('Current trees'!A425="",N('Current trees'!F425)&lt;=0),"",'Current trees'!C425)</f>
        <v/>
      </c>
      <c r="C425" s="24" t="str">
        <f aca="false">IF(OR('Current trees'!A425="",N('Current trees'!F425)&lt;=0),"",'Current trees'!D425)</f>
        <v/>
      </c>
      <c r="D425" s="24" t="str">
        <f aca="false">IF(OR('Current trees'!A425="",N('Current trees'!F425)&lt;=0),"",'Current trees'!F425)</f>
        <v/>
      </c>
    </row>
    <row r="426" customFormat="false" ht="15" hidden="false" customHeight="true" outlineLevel="0" collapsed="false">
      <c r="A426" s="24" t="str">
        <f aca="false">IF(OR('Current trees'!A426="",N('Current trees'!F426)&lt;=0),"",'Current trees'!A426)</f>
        <v/>
      </c>
      <c r="B426" s="24" t="str">
        <f aca="false">IF(OR('Current trees'!A426="",N('Current trees'!F426)&lt;=0),"",'Current trees'!C426)</f>
        <v/>
      </c>
      <c r="C426" s="24" t="str">
        <f aca="false">IF(OR('Current trees'!A426="",N('Current trees'!F426)&lt;=0),"",'Current trees'!D426)</f>
        <v/>
      </c>
      <c r="D426" s="24" t="str">
        <f aca="false">IF(OR('Current trees'!A426="",N('Current trees'!F426)&lt;=0),"",'Current trees'!F426)</f>
        <v/>
      </c>
    </row>
    <row r="427" customFormat="false" ht="15" hidden="false" customHeight="true" outlineLevel="0" collapsed="false">
      <c r="A427" s="24" t="str">
        <f aca="false">IF(OR('Current trees'!A427="",N('Current trees'!F427)&lt;=0),"",'Current trees'!A427)</f>
        <v/>
      </c>
      <c r="B427" s="24" t="str">
        <f aca="false">IF(OR('Current trees'!A427="",N('Current trees'!F427)&lt;=0),"",'Current trees'!C427)</f>
        <v/>
      </c>
      <c r="C427" s="24" t="str">
        <f aca="false">IF(OR('Current trees'!A427="",N('Current trees'!F427)&lt;=0),"",'Current trees'!D427)</f>
        <v/>
      </c>
      <c r="D427" s="24" t="str">
        <f aca="false">IF(OR('Current trees'!A427="",N('Current trees'!F427)&lt;=0),"",'Current trees'!F427)</f>
        <v/>
      </c>
    </row>
    <row r="428" customFormat="false" ht="15" hidden="false" customHeight="true" outlineLevel="0" collapsed="false">
      <c r="A428" s="24" t="str">
        <f aca="false">IF(OR('Current trees'!A428="",N('Current trees'!F428)&lt;=0),"",'Current trees'!A428)</f>
        <v/>
      </c>
      <c r="B428" s="24" t="str">
        <f aca="false">IF(OR('Current trees'!A428="",N('Current trees'!F428)&lt;=0),"",'Current trees'!C428)</f>
        <v/>
      </c>
      <c r="C428" s="24" t="str">
        <f aca="false">IF(OR('Current trees'!A428="",N('Current trees'!F428)&lt;=0),"",'Current trees'!D428)</f>
        <v/>
      </c>
      <c r="D428" s="24" t="str">
        <f aca="false">IF(OR('Current trees'!A428="",N('Current trees'!F428)&lt;=0),"",'Current trees'!F428)</f>
        <v/>
      </c>
    </row>
    <row r="429" customFormat="false" ht="15" hidden="false" customHeight="true" outlineLevel="0" collapsed="false">
      <c r="A429" s="24" t="str">
        <f aca="false">IF(OR('Current trees'!A429="",N('Current trees'!F429)&lt;=0),"",'Current trees'!A429)</f>
        <v/>
      </c>
      <c r="B429" s="24" t="str">
        <f aca="false">IF(OR('Current trees'!A429="",N('Current trees'!F429)&lt;=0),"",'Current trees'!C429)</f>
        <v/>
      </c>
      <c r="C429" s="24" t="str">
        <f aca="false">IF(OR('Current trees'!A429="",N('Current trees'!F429)&lt;=0),"",'Current trees'!D429)</f>
        <v/>
      </c>
      <c r="D429" s="24" t="str">
        <f aca="false">IF(OR('Current trees'!A429="",N('Current trees'!F429)&lt;=0),"",'Current trees'!F429)</f>
        <v/>
      </c>
    </row>
    <row r="430" customFormat="false" ht="15" hidden="false" customHeight="true" outlineLevel="0" collapsed="false">
      <c r="A430" s="24" t="str">
        <f aca="false">IF(OR('Current trees'!A430="",N('Current trees'!F430)&lt;=0),"",'Current trees'!A430)</f>
        <v/>
      </c>
      <c r="B430" s="24" t="str">
        <f aca="false">IF(OR('Current trees'!A430="",N('Current trees'!F430)&lt;=0),"",'Current trees'!C430)</f>
        <v/>
      </c>
      <c r="C430" s="24" t="str">
        <f aca="false">IF(OR('Current trees'!A430="",N('Current trees'!F430)&lt;=0),"",'Current trees'!D430)</f>
        <v/>
      </c>
      <c r="D430" s="24" t="str">
        <f aca="false">IF(OR('Current trees'!A430="",N('Current trees'!F430)&lt;=0),"",'Current trees'!F430)</f>
        <v/>
      </c>
    </row>
    <row r="431" customFormat="false" ht="15" hidden="false" customHeight="true" outlineLevel="0" collapsed="false">
      <c r="A431" s="24" t="str">
        <f aca="false">IF(OR('Current trees'!A431="",N('Current trees'!F431)&lt;=0),"",'Current trees'!A431)</f>
        <v/>
      </c>
      <c r="B431" s="24" t="str">
        <f aca="false">IF(OR('Current trees'!A431="",N('Current trees'!F431)&lt;=0),"",'Current trees'!C431)</f>
        <v/>
      </c>
      <c r="C431" s="24" t="str">
        <f aca="false">IF(OR('Current trees'!A431="",N('Current trees'!F431)&lt;=0),"",'Current trees'!D431)</f>
        <v/>
      </c>
      <c r="D431" s="24" t="str">
        <f aca="false">IF(OR('Current trees'!A431="",N('Current trees'!F431)&lt;=0),"",'Current trees'!F431)</f>
        <v/>
      </c>
    </row>
    <row r="432" customFormat="false" ht="15" hidden="false" customHeight="true" outlineLevel="0" collapsed="false">
      <c r="A432" s="24" t="str">
        <f aca="false">IF(OR('Current trees'!A432="",N('Current trees'!F432)&lt;=0),"",'Current trees'!A432)</f>
        <v/>
      </c>
      <c r="B432" s="24" t="str">
        <f aca="false">IF(OR('Current trees'!A432="",N('Current trees'!F432)&lt;=0),"",'Current trees'!C432)</f>
        <v/>
      </c>
      <c r="C432" s="24" t="str">
        <f aca="false">IF(OR('Current trees'!A432="",N('Current trees'!F432)&lt;=0),"",'Current trees'!D432)</f>
        <v/>
      </c>
      <c r="D432" s="24" t="str">
        <f aca="false">IF(OR('Current trees'!A432="",N('Current trees'!F432)&lt;=0),"",'Current trees'!F432)</f>
        <v/>
      </c>
    </row>
    <row r="433" customFormat="false" ht="15" hidden="false" customHeight="true" outlineLevel="0" collapsed="false">
      <c r="A433" s="24" t="str">
        <f aca="false">IF(OR('Current trees'!A433="",N('Current trees'!F433)&lt;=0),"",'Current trees'!A433)</f>
        <v/>
      </c>
      <c r="B433" s="24" t="str">
        <f aca="false">IF(OR('Current trees'!A433="",N('Current trees'!F433)&lt;=0),"",'Current trees'!C433)</f>
        <v/>
      </c>
      <c r="C433" s="24" t="str">
        <f aca="false">IF(OR('Current trees'!A433="",N('Current trees'!F433)&lt;=0),"",'Current trees'!D433)</f>
        <v/>
      </c>
      <c r="D433" s="24" t="str">
        <f aca="false">IF(OR('Current trees'!A433="",N('Current trees'!F433)&lt;=0),"",'Current trees'!F433)</f>
        <v/>
      </c>
    </row>
    <row r="434" customFormat="false" ht="15" hidden="false" customHeight="true" outlineLevel="0" collapsed="false">
      <c r="A434" s="24" t="str">
        <f aca="false">IF(OR('Current trees'!A434="",N('Current trees'!F434)&lt;=0),"",'Current trees'!A434)</f>
        <v/>
      </c>
      <c r="B434" s="24" t="str">
        <f aca="false">IF(OR('Current trees'!A434="",N('Current trees'!F434)&lt;=0),"",'Current trees'!C434)</f>
        <v/>
      </c>
      <c r="C434" s="24" t="str">
        <f aca="false">IF(OR('Current trees'!A434="",N('Current trees'!F434)&lt;=0),"",'Current trees'!D434)</f>
        <v/>
      </c>
      <c r="D434" s="24" t="str">
        <f aca="false">IF(OR('Current trees'!A434="",N('Current trees'!F434)&lt;=0),"",'Current trees'!F434)</f>
        <v/>
      </c>
    </row>
    <row r="435" customFormat="false" ht="15" hidden="false" customHeight="true" outlineLevel="0" collapsed="false">
      <c r="A435" s="24" t="str">
        <f aca="false">IF(OR('Current trees'!A435="",N('Current trees'!F435)&lt;=0),"",'Current trees'!A435)</f>
        <v/>
      </c>
      <c r="B435" s="24" t="str">
        <f aca="false">IF(OR('Current trees'!A435="",N('Current trees'!F435)&lt;=0),"",'Current trees'!C435)</f>
        <v/>
      </c>
      <c r="C435" s="24" t="str">
        <f aca="false">IF(OR('Current trees'!A435="",N('Current trees'!F435)&lt;=0),"",'Current trees'!D435)</f>
        <v/>
      </c>
      <c r="D435" s="24" t="str">
        <f aca="false">IF(OR('Current trees'!A435="",N('Current trees'!F435)&lt;=0),"",'Current trees'!F435)</f>
        <v/>
      </c>
    </row>
    <row r="436" customFormat="false" ht="15" hidden="false" customHeight="true" outlineLevel="0" collapsed="false">
      <c r="A436" s="24" t="str">
        <f aca="false">IF(OR('Current trees'!A436="",N('Current trees'!F436)&lt;=0),"",'Current trees'!A436)</f>
        <v/>
      </c>
      <c r="B436" s="24" t="str">
        <f aca="false">IF(OR('Current trees'!A436="",N('Current trees'!F436)&lt;=0),"",'Current trees'!C436)</f>
        <v/>
      </c>
      <c r="C436" s="24" t="str">
        <f aca="false">IF(OR('Current trees'!A436="",N('Current trees'!F436)&lt;=0),"",'Current trees'!D436)</f>
        <v/>
      </c>
      <c r="D436" s="24" t="str">
        <f aca="false">IF(OR('Current trees'!A436="",N('Current trees'!F436)&lt;=0),"",'Current trees'!F436)</f>
        <v/>
      </c>
    </row>
    <row r="437" customFormat="false" ht="15" hidden="false" customHeight="true" outlineLevel="0" collapsed="false">
      <c r="A437" s="24" t="str">
        <f aca="false">IF(OR('Current trees'!A437="",N('Current trees'!F437)&lt;=0),"",'Current trees'!A437)</f>
        <v/>
      </c>
      <c r="B437" s="24" t="str">
        <f aca="false">IF(OR('Current trees'!A437="",N('Current trees'!F437)&lt;=0),"",'Current trees'!C437)</f>
        <v/>
      </c>
      <c r="C437" s="24" t="str">
        <f aca="false">IF(OR('Current trees'!A437="",N('Current trees'!F437)&lt;=0),"",'Current trees'!D437)</f>
        <v/>
      </c>
      <c r="D437" s="24" t="str">
        <f aca="false">IF(OR('Current trees'!A437="",N('Current trees'!F437)&lt;=0),"",'Current trees'!F437)</f>
        <v/>
      </c>
    </row>
    <row r="438" customFormat="false" ht="15" hidden="false" customHeight="true" outlineLevel="0" collapsed="false">
      <c r="A438" s="24" t="str">
        <f aca="false">IF(OR('Current trees'!A438="",N('Current trees'!F438)&lt;=0),"",'Current trees'!A438)</f>
        <v/>
      </c>
      <c r="B438" s="24" t="str">
        <f aca="false">IF(OR('Current trees'!A438="",N('Current trees'!F438)&lt;=0),"",'Current trees'!C438)</f>
        <v/>
      </c>
      <c r="C438" s="24" t="str">
        <f aca="false">IF(OR('Current trees'!A438="",N('Current trees'!F438)&lt;=0),"",'Current trees'!D438)</f>
        <v/>
      </c>
      <c r="D438" s="24" t="str">
        <f aca="false">IF(OR('Current trees'!A438="",N('Current trees'!F438)&lt;=0),"",'Current trees'!F438)</f>
        <v/>
      </c>
    </row>
    <row r="439" customFormat="false" ht="15" hidden="false" customHeight="true" outlineLevel="0" collapsed="false">
      <c r="A439" s="24" t="str">
        <f aca="false">IF(OR('Current trees'!A439="",N('Current trees'!F439)&lt;=0),"",'Current trees'!A439)</f>
        <v/>
      </c>
      <c r="B439" s="24" t="str">
        <f aca="false">IF(OR('Current trees'!A439="",N('Current trees'!F439)&lt;=0),"",'Current trees'!C439)</f>
        <v/>
      </c>
      <c r="C439" s="24" t="str">
        <f aca="false">IF(OR('Current trees'!A439="",N('Current trees'!F439)&lt;=0),"",'Current trees'!D439)</f>
        <v/>
      </c>
      <c r="D439" s="24" t="str">
        <f aca="false">IF(OR('Current trees'!A439="",N('Current trees'!F439)&lt;=0),"",'Current trees'!F439)</f>
        <v/>
      </c>
    </row>
    <row r="440" customFormat="false" ht="15" hidden="false" customHeight="true" outlineLevel="0" collapsed="false">
      <c r="A440" s="24" t="str">
        <f aca="false">IF(OR('Current trees'!A440="",N('Current trees'!F440)&lt;=0),"",'Current trees'!A440)</f>
        <v/>
      </c>
      <c r="B440" s="24" t="str">
        <f aca="false">IF(OR('Current trees'!A440="",N('Current trees'!F440)&lt;=0),"",'Current trees'!C440)</f>
        <v/>
      </c>
      <c r="C440" s="24" t="str">
        <f aca="false">IF(OR('Current trees'!A440="",N('Current trees'!F440)&lt;=0),"",'Current trees'!D440)</f>
        <v/>
      </c>
      <c r="D440" s="24" t="str">
        <f aca="false">IF(OR('Current trees'!A440="",N('Current trees'!F440)&lt;=0),"",'Current trees'!F440)</f>
        <v/>
      </c>
    </row>
    <row r="441" customFormat="false" ht="15" hidden="false" customHeight="true" outlineLevel="0" collapsed="false">
      <c r="A441" s="24" t="str">
        <f aca="false">IF(OR('Current trees'!A441="",N('Current trees'!F441)&lt;=0),"",'Current trees'!A441)</f>
        <v/>
      </c>
      <c r="B441" s="24" t="str">
        <f aca="false">IF(OR('Current trees'!A441="",N('Current trees'!F441)&lt;=0),"",'Current trees'!C441)</f>
        <v/>
      </c>
      <c r="C441" s="24" t="str">
        <f aca="false">IF(OR('Current trees'!A441="",N('Current trees'!F441)&lt;=0),"",'Current trees'!D441)</f>
        <v/>
      </c>
      <c r="D441" s="24" t="str">
        <f aca="false">IF(OR('Current trees'!A441="",N('Current trees'!F441)&lt;=0),"",'Current trees'!F441)</f>
        <v/>
      </c>
    </row>
    <row r="442" customFormat="false" ht="15" hidden="false" customHeight="true" outlineLevel="0" collapsed="false">
      <c r="A442" s="24" t="str">
        <f aca="false">IF(OR('Current trees'!A442="",N('Current trees'!F442)&lt;=0),"",'Current trees'!A442)</f>
        <v/>
      </c>
      <c r="B442" s="24" t="str">
        <f aca="false">IF(OR('Current trees'!A442="",N('Current trees'!F442)&lt;=0),"",'Current trees'!C442)</f>
        <v/>
      </c>
      <c r="C442" s="24" t="str">
        <f aca="false">IF(OR('Current trees'!A442="",N('Current trees'!F442)&lt;=0),"",'Current trees'!D442)</f>
        <v/>
      </c>
      <c r="D442" s="24" t="str">
        <f aca="false">IF(OR('Current trees'!A442="",N('Current trees'!F442)&lt;=0),"",'Current trees'!F442)</f>
        <v/>
      </c>
    </row>
    <row r="443" customFormat="false" ht="15" hidden="false" customHeight="true" outlineLevel="0" collapsed="false">
      <c r="A443" s="24" t="str">
        <f aca="false">IF(OR('Current trees'!A443="",N('Current trees'!F443)&lt;=0),"",'Current trees'!A443)</f>
        <v/>
      </c>
      <c r="B443" s="24" t="str">
        <f aca="false">IF(OR('Current trees'!A443="",N('Current trees'!F443)&lt;=0),"",'Current trees'!C443)</f>
        <v/>
      </c>
      <c r="C443" s="24" t="str">
        <f aca="false">IF(OR('Current trees'!A443="",N('Current trees'!F443)&lt;=0),"",'Current trees'!D443)</f>
        <v/>
      </c>
      <c r="D443" s="24" t="str">
        <f aca="false">IF(OR('Current trees'!A443="",N('Current trees'!F443)&lt;=0),"",'Current trees'!F443)</f>
        <v/>
      </c>
    </row>
    <row r="444" customFormat="false" ht="15" hidden="false" customHeight="true" outlineLevel="0" collapsed="false">
      <c r="A444" s="24" t="str">
        <f aca="false">IF(OR('Current trees'!A444="",N('Current trees'!F444)&lt;=0),"",'Current trees'!A444)</f>
        <v/>
      </c>
      <c r="B444" s="24" t="str">
        <f aca="false">IF(OR('Current trees'!A444="",N('Current trees'!F444)&lt;=0),"",'Current trees'!C444)</f>
        <v/>
      </c>
      <c r="C444" s="24" t="str">
        <f aca="false">IF(OR('Current trees'!A444="",N('Current trees'!F444)&lt;=0),"",'Current trees'!D444)</f>
        <v/>
      </c>
      <c r="D444" s="24" t="str">
        <f aca="false">IF(OR('Current trees'!A444="",N('Current trees'!F444)&lt;=0),"",'Current trees'!F444)</f>
        <v/>
      </c>
    </row>
    <row r="445" customFormat="false" ht="15" hidden="false" customHeight="true" outlineLevel="0" collapsed="false">
      <c r="A445" s="24" t="str">
        <f aca="false">IF(OR('Current trees'!A445="",N('Current trees'!F445)&lt;=0),"",'Current trees'!A445)</f>
        <v/>
      </c>
      <c r="B445" s="24" t="str">
        <f aca="false">IF(OR('Current trees'!A445="",N('Current trees'!F445)&lt;=0),"",'Current trees'!C445)</f>
        <v/>
      </c>
      <c r="C445" s="24" t="str">
        <f aca="false">IF(OR('Current trees'!A445="",N('Current trees'!F445)&lt;=0),"",'Current trees'!D445)</f>
        <v/>
      </c>
      <c r="D445" s="24" t="str">
        <f aca="false">IF(OR('Current trees'!A445="",N('Current trees'!F445)&lt;=0),"",'Current trees'!F445)</f>
        <v/>
      </c>
    </row>
    <row r="446" customFormat="false" ht="15" hidden="false" customHeight="true" outlineLevel="0" collapsed="false">
      <c r="A446" s="24" t="str">
        <f aca="false">IF(OR('Current trees'!A446="",N('Current trees'!F446)&lt;=0),"",'Current trees'!A446)</f>
        <v/>
      </c>
      <c r="B446" s="24" t="str">
        <f aca="false">IF(OR('Current trees'!A446="",N('Current trees'!F446)&lt;=0),"",'Current trees'!C446)</f>
        <v/>
      </c>
      <c r="C446" s="24" t="str">
        <f aca="false">IF(OR('Current trees'!A446="",N('Current trees'!F446)&lt;=0),"",'Current trees'!D446)</f>
        <v/>
      </c>
      <c r="D446" s="24" t="str">
        <f aca="false">IF(OR('Current trees'!A446="",N('Current trees'!F446)&lt;=0),"",'Current trees'!F446)</f>
        <v/>
      </c>
    </row>
    <row r="447" customFormat="false" ht="15" hidden="false" customHeight="true" outlineLevel="0" collapsed="false">
      <c r="A447" s="24" t="str">
        <f aca="false">IF(OR('Current trees'!A447="",N('Current trees'!F447)&lt;=0),"",'Current trees'!A447)</f>
        <v/>
      </c>
      <c r="B447" s="24" t="str">
        <f aca="false">IF(OR('Current trees'!A447="",N('Current trees'!F447)&lt;=0),"",'Current trees'!C447)</f>
        <v/>
      </c>
      <c r="C447" s="24" t="str">
        <f aca="false">IF(OR('Current trees'!A447="",N('Current trees'!F447)&lt;=0),"",'Current trees'!D447)</f>
        <v/>
      </c>
      <c r="D447" s="24" t="str">
        <f aca="false">IF(OR('Current trees'!A447="",N('Current trees'!F447)&lt;=0),"",'Current trees'!F447)</f>
        <v/>
      </c>
    </row>
    <row r="448" customFormat="false" ht="15" hidden="false" customHeight="true" outlineLevel="0" collapsed="false">
      <c r="A448" s="24" t="str">
        <f aca="false">IF(OR('Current trees'!A448="",N('Current trees'!F448)&lt;=0),"",'Current trees'!A448)</f>
        <v/>
      </c>
      <c r="B448" s="24" t="str">
        <f aca="false">IF(OR('Current trees'!A448="",N('Current trees'!F448)&lt;=0),"",'Current trees'!C448)</f>
        <v/>
      </c>
      <c r="C448" s="24" t="str">
        <f aca="false">IF(OR('Current trees'!A448="",N('Current trees'!F448)&lt;=0),"",'Current trees'!D448)</f>
        <v/>
      </c>
      <c r="D448" s="24" t="str">
        <f aca="false">IF(OR('Current trees'!A448="",N('Current trees'!F448)&lt;=0),"",'Current trees'!F448)</f>
        <v/>
      </c>
    </row>
    <row r="449" customFormat="false" ht="15" hidden="false" customHeight="true" outlineLevel="0" collapsed="false">
      <c r="A449" s="24" t="str">
        <f aca="false">IF(OR('Current trees'!A449="",N('Current trees'!F449)&lt;=0),"",'Current trees'!A449)</f>
        <v/>
      </c>
      <c r="B449" s="24" t="str">
        <f aca="false">IF(OR('Current trees'!A449="",N('Current trees'!F449)&lt;=0),"",'Current trees'!C449)</f>
        <v/>
      </c>
      <c r="C449" s="24" t="str">
        <f aca="false">IF(OR('Current trees'!A449="",N('Current trees'!F449)&lt;=0),"",'Current trees'!D449)</f>
        <v/>
      </c>
      <c r="D449" s="24" t="str">
        <f aca="false">IF(OR('Current trees'!A449="",N('Current trees'!F449)&lt;=0),"",'Current trees'!F449)</f>
        <v/>
      </c>
    </row>
    <row r="450" customFormat="false" ht="15" hidden="false" customHeight="true" outlineLevel="0" collapsed="false">
      <c r="A450" s="24" t="str">
        <f aca="false">IF(OR('Current trees'!A450="",N('Current trees'!F450)&lt;=0),"",'Current trees'!A450)</f>
        <v/>
      </c>
      <c r="B450" s="24" t="str">
        <f aca="false">IF(OR('Current trees'!A450="",N('Current trees'!F450)&lt;=0),"",'Current trees'!C450)</f>
        <v/>
      </c>
      <c r="C450" s="24" t="str">
        <f aca="false">IF(OR('Current trees'!A450="",N('Current trees'!F450)&lt;=0),"",'Current trees'!D450)</f>
        <v/>
      </c>
      <c r="D450" s="24" t="str">
        <f aca="false">IF(OR('Current trees'!A450="",N('Current trees'!F450)&lt;=0),"",'Current trees'!F450)</f>
        <v/>
      </c>
    </row>
    <row r="451" customFormat="false" ht="15" hidden="false" customHeight="true" outlineLevel="0" collapsed="false">
      <c r="A451" s="24" t="str">
        <f aca="false">IF(OR('Current trees'!A451="",N('Current trees'!F451)&lt;=0),"",'Current trees'!A451)</f>
        <v/>
      </c>
      <c r="B451" s="24" t="str">
        <f aca="false">IF(OR('Current trees'!A451="",N('Current trees'!F451)&lt;=0),"",'Current trees'!C451)</f>
        <v/>
      </c>
      <c r="C451" s="24" t="str">
        <f aca="false">IF(OR('Current trees'!A451="",N('Current trees'!F451)&lt;=0),"",'Current trees'!D451)</f>
        <v/>
      </c>
      <c r="D451" s="24" t="str">
        <f aca="false">IF(OR('Current trees'!A451="",N('Current trees'!F451)&lt;=0),"",'Current trees'!F451)</f>
        <v/>
      </c>
    </row>
    <row r="452" customFormat="false" ht="15" hidden="false" customHeight="true" outlineLevel="0" collapsed="false">
      <c r="A452" s="24" t="str">
        <f aca="false">IF(OR('Current trees'!A452="",N('Current trees'!F452)&lt;=0),"",'Current trees'!A452)</f>
        <v/>
      </c>
      <c r="B452" s="24" t="str">
        <f aca="false">IF(OR('Current trees'!A452="",N('Current trees'!F452)&lt;=0),"",'Current trees'!C452)</f>
        <v/>
      </c>
      <c r="C452" s="24" t="str">
        <f aca="false">IF(OR('Current trees'!A452="",N('Current trees'!F452)&lt;=0),"",'Current trees'!D452)</f>
        <v/>
      </c>
      <c r="D452" s="24" t="str">
        <f aca="false">IF(OR('Current trees'!A452="",N('Current trees'!F452)&lt;=0),"",'Current trees'!F452)</f>
        <v/>
      </c>
    </row>
    <row r="453" customFormat="false" ht="15" hidden="false" customHeight="true" outlineLevel="0" collapsed="false">
      <c r="A453" s="24" t="str">
        <f aca="false">IF(OR('Current trees'!A453="",N('Current trees'!F453)&lt;=0),"",'Current trees'!A453)</f>
        <v/>
      </c>
      <c r="B453" s="24" t="str">
        <f aca="false">IF(OR('Current trees'!A453="",N('Current trees'!F453)&lt;=0),"",'Current trees'!C453)</f>
        <v/>
      </c>
      <c r="C453" s="24" t="str">
        <f aca="false">IF(OR('Current trees'!A453="",N('Current trees'!F453)&lt;=0),"",'Current trees'!D453)</f>
        <v/>
      </c>
      <c r="D453" s="24" t="str">
        <f aca="false">IF(OR('Current trees'!A453="",N('Current trees'!F453)&lt;=0),"",'Current trees'!F453)</f>
        <v/>
      </c>
    </row>
    <row r="454" customFormat="false" ht="15" hidden="false" customHeight="true" outlineLevel="0" collapsed="false">
      <c r="A454" s="24" t="str">
        <f aca="false">IF(OR('Current trees'!A454="",N('Current trees'!F454)&lt;=0),"",'Current trees'!A454)</f>
        <v/>
      </c>
      <c r="B454" s="24" t="str">
        <f aca="false">IF(OR('Current trees'!A454="",N('Current trees'!F454)&lt;=0),"",'Current trees'!C454)</f>
        <v/>
      </c>
      <c r="C454" s="24" t="str">
        <f aca="false">IF(OR('Current trees'!A454="",N('Current trees'!F454)&lt;=0),"",'Current trees'!D454)</f>
        <v/>
      </c>
      <c r="D454" s="24" t="str">
        <f aca="false">IF(OR('Current trees'!A454="",N('Current trees'!F454)&lt;=0),"",'Current trees'!F454)</f>
        <v/>
      </c>
    </row>
    <row r="455" customFormat="false" ht="15" hidden="false" customHeight="true" outlineLevel="0" collapsed="false">
      <c r="A455" s="24" t="str">
        <f aca="false">IF(OR('Current trees'!A455="",N('Current trees'!F455)&lt;=0),"",'Current trees'!A455)</f>
        <v/>
      </c>
      <c r="B455" s="24" t="str">
        <f aca="false">IF(OR('Current trees'!A455="",N('Current trees'!F455)&lt;=0),"",'Current trees'!C455)</f>
        <v/>
      </c>
      <c r="C455" s="24" t="str">
        <f aca="false">IF(OR('Current trees'!A455="",N('Current trees'!F455)&lt;=0),"",'Current trees'!D455)</f>
        <v/>
      </c>
      <c r="D455" s="24" t="str">
        <f aca="false">IF(OR('Current trees'!A455="",N('Current trees'!F455)&lt;=0),"",'Current trees'!F455)</f>
        <v/>
      </c>
    </row>
    <row r="456" customFormat="false" ht="15" hidden="false" customHeight="true" outlineLevel="0" collapsed="false">
      <c r="A456" s="24" t="str">
        <f aca="false">IF(OR('Current trees'!A456="",N('Current trees'!F456)&lt;=0),"",'Current trees'!A456)</f>
        <v/>
      </c>
      <c r="B456" s="24" t="str">
        <f aca="false">IF(OR('Current trees'!A456="",N('Current trees'!F456)&lt;=0),"",'Current trees'!C456)</f>
        <v/>
      </c>
      <c r="C456" s="24" t="str">
        <f aca="false">IF(OR('Current trees'!A456="",N('Current trees'!F456)&lt;=0),"",'Current trees'!D456)</f>
        <v/>
      </c>
      <c r="D456" s="24" t="str">
        <f aca="false">IF(OR('Current trees'!A456="",N('Current trees'!F456)&lt;=0),"",'Current trees'!F456)</f>
        <v/>
      </c>
    </row>
    <row r="457" customFormat="false" ht="15" hidden="false" customHeight="true" outlineLevel="0" collapsed="false">
      <c r="A457" s="24" t="str">
        <f aca="false">IF(OR('Current trees'!A457="",N('Current trees'!F457)&lt;=0),"",'Current trees'!A457)</f>
        <v/>
      </c>
      <c r="B457" s="24" t="str">
        <f aca="false">IF(OR('Current trees'!A457="",N('Current trees'!F457)&lt;=0),"",'Current trees'!C457)</f>
        <v/>
      </c>
      <c r="C457" s="24" t="str">
        <f aca="false">IF(OR('Current trees'!A457="",N('Current trees'!F457)&lt;=0),"",'Current trees'!D457)</f>
        <v/>
      </c>
      <c r="D457" s="24" t="str">
        <f aca="false">IF(OR('Current trees'!A457="",N('Current trees'!F457)&lt;=0),"",'Current trees'!F457)</f>
        <v/>
      </c>
    </row>
    <row r="458" customFormat="false" ht="15" hidden="false" customHeight="true" outlineLevel="0" collapsed="false">
      <c r="A458" s="24" t="str">
        <f aca="false">IF(OR('Current trees'!A458="",N('Current trees'!F458)&lt;=0),"",'Current trees'!A458)</f>
        <v/>
      </c>
      <c r="B458" s="24" t="str">
        <f aca="false">IF(OR('Current trees'!A458="",N('Current trees'!F458)&lt;=0),"",'Current trees'!C458)</f>
        <v/>
      </c>
      <c r="C458" s="24" t="str">
        <f aca="false">IF(OR('Current trees'!A458="",N('Current trees'!F458)&lt;=0),"",'Current trees'!D458)</f>
        <v/>
      </c>
      <c r="D458" s="24" t="str">
        <f aca="false">IF(OR('Current trees'!A458="",N('Current trees'!F458)&lt;=0),"",'Current trees'!F458)</f>
        <v/>
      </c>
    </row>
    <row r="459" customFormat="false" ht="15" hidden="false" customHeight="true" outlineLevel="0" collapsed="false">
      <c r="A459" s="24" t="str">
        <f aca="false">IF(OR('Current trees'!A459="",N('Current trees'!F459)&lt;=0),"",'Current trees'!A459)</f>
        <v/>
      </c>
      <c r="B459" s="24" t="str">
        <f aca="false">IF(OR('Current trees'!A459="",N('Current trees'!F459)&lt;=0),"",'Current trees'!C459)</f>
        <v/>
      </c>
      <c r="C459" s="24" t="str">
        <f aca="false">IF(OR('Current trees'!A459="",N('Current trees'!F459)&lt;=0),"",'Current trees'!D459)</f>
        <v/>
      </c>
      <c r="D459" s="24" t="str">
        <f aca="false">IF(OR('Current trees'!A459="",N('Current trees'!F459)&lt;=0),"",'Current trees'!F459)</f>
        <v/>
      </c>
    </row>
    <row r="460" customFormat="false" ht="15" hidden="false" customHeight="true" outlineLevel="0" collapsed="false">
      <c r="A460" s="24" t="str">
        <f aca="false">IF(OR('Current trees'!A460="",N('Current trees'!F460)&lt;=0),"",'Current trees'!A460)</f>
        <v/>
      </c>
      <c r="B460" s="24" t="str">
        <f aca="false">IF(OR('Current trees'!A460="",N('Current trees'!F460)&lt;=0),"",'Current trees'!C460)</f>
        <v/>
      </c>
      <c r="C460" s="24" t="str">
        <f aca="false">IF(OR('Current trees'!A460="",N('Current trees'!F460)&lt;=0),"",'Current trees'!D460)</f>
        <v/>
      </c>
      <c r="D460" s="24" t="str">
        <f aca="false">IF(OR('Current trees'!A460="",N('Current trees'!F460)&lt;=0),"",'Current trees'!F460)</f>
        <v/>
      </c>
    </row>
    <row r="461" customFormat="false" ht="15" hidden="false" customHeight="true" outlineLevel="0" collapsed="false">
      <c r="A461" s="24" t="str">
        <f aca="false">IF(OR('Current trees'!A461="",N('Current trees'!F461)&lt;=0),"",'Current trees'!A461)</f>
        <v/>
      </c>
      <c r="B461" s="24" t="str">
        <f aca="false">IF(OR('Current trees'!A461="",N('Current trees'!F461)&lt;=0),"",'Current trees'!C461)</f>
        <v/>
      </c>
      <c r="C461" s="24" t="str">
        <f aca="false">IF(OR('Current trees'!A461="",N('Current trees'!F461)&lt;=0),"",'Current trees'!D461)</f>
        <v/>
      </c>
      <c r="D461" s="24" t="str">
        <f aca="false">IF(OR('Current trees'!A461="",N('Current trees'!F461)&lt;=0),"",'Current trees'!F461)</f>
        <v/>
      </c>
    </row>
    <row r="462" customFormat="false" ht="15" hidden="false" customHeight="true" outlineLevel="0" collapsed="false">
      <c r="A462" s="24" t="str">
        <f aca="false">IF(OR('Current trees'!A462="",N('Current trees'!F462)&lt;=0),"",'Current trees'!A462)</f>
        <v/>
      </c>
      <c r="B462" s="24" t="str">
        <f aca="false">IF(OR('Current trees'!A462="",N('Current trees'!F462)&lt;=0),"",'Current trees'!C462)</f>
        <v/>
      </c>
      <c r="C462" s="24" t="str">
        <f aca="false">IF(OR('Current trees'!A462="",N('Current trees'!F462)&lt;=0),"",'Current trees'!D462)</f>
        <v/>
      </c>
      <c r="D462" s="24" t="str">
        <f aca="false">IF(OR('Current trees'!A462="",N('Current trees'!F462)&lt;=0),"",'Current trees'!F462)</f>
        <v/>
      </c>
    </row>
    <row r="463" customFormat="false" ht="15" hidden="false" customHeight="true" outlineLevel="0" collapsed="false">
      <c r="A463" s="24" t="str">
        <f aca="false">IF(OR('Current trees'!A463="",N('Current trees'!F463)&lt;=0),"",'Current trees'!A463)</f>
        <v/>
      </c>
      <c r="B463" s="24" t="str">
        <f aca="false">IF(OR('Current trees'!A463="",N('Current trees'!F463)&lt;=0),"",'Current trees'!C463)</f>
        <v/>
      </c>
      <c r="C463" s="24" t="str">
        <f aca="false">IF(OR('Current trees'!A463="",N('Current trees'!F463)&lt;=0),"",'Current trees'!D463)</f>
        <v/>
      </c>
      <c r="D463" s="24" t="str">
        <f aca="false">IF(OR('Current trees'!A463="",N('Current trees'!F463)&lt;=0),"",'Current trees'!F463)</f>
        <v/>
      </c>
    </row>
    <row r="464" customFormat="false" ht="15" hidden="false" customHeight="true" outlineLevel="0" collapsed="false">
      <c r="A464" s="24" t="str">
        <f aca="false">IF(OR('Current trees'!A464="",N('Current trees'!F464)&lt;=0),"",'Current trees'!A464)</f>
        <v/>
      </c>
      <c r="B464" s="24" t="str">
        <f aca="false">IF(OR('Current trees'!A464="",N('Current trees'!F464)&lt;=0),"",'Current trees'!C464)</f>
        <v/>
      </c>
      <c r="C464" s="24" t="str">
        <f aca="false">IF(OR('Current trees'!A464="",N('Current trees'!F464)&lt;=0),"",'Current trees'!D464)</f>
        <v/>
      </c>
      <c r="D464" s="24" t="str">
        <f aca="false">IF(OR('Current trees'!A464="",N('Current trees'!F464)&lt;=0),"",'Current trees'!F464)</f>
        <v/>
      </c>
    </row>
    <row r="465" customFormat="false" ht="15" hidden="false" customHeight="true" outlineLevel="0" collapsed="false">
      <c r="A465" s="24" t="str">
        <f aca="false">IF(OR('Current trees'!A465="",N('Current trees'!F465)&lt;=0),"",'Current trees'!A465)</f>
        <v/>
      </c>
      <c r="B465" s="24" t="str">
        <f aca="false">IF(OR('Current trees'!A465="",N('Current trees'!F465)&lt;=0),"",'Current trees'!C465)</f>
        <v/>
      </c>
      <c r="C465" s="24" t="str">
        <f aca="false">IF(OR('Current trees'!A465="",N('Current trees'!F465)&lt;=0),"",'Current trees'!D465)</f>
        <v/>
      </c>
      <c r="D465" s="24" t="str">
        <f aca="false">IF(OR('Current trees'!A465="",N('Current trees'!F465)&lt;=0),"",'Current trees'!F465)</f>
        <v/>
      </c>
    </row>
    <row r="466" customFormat="false" ht="15" hidden="false" customHeight="true" outlineLevel="0" collapsed="false">
      <c r="A466" s="24" t="str">
        <f aca="false">IF(OR('Current trees'!A466="",N('Current trees'!F466)&lt;=0),"",'Current trees'!A466)</f>
        <v/>
      </c>
      <c r="B466" s="24" t="str">
        <f aca="false">IF(OR('Current trees'!A466="",N('Current trees'!F466)&lt;=0),"",'Current trees'!C466)</f>
        <v/>
      </c>
      <c r="C466" s="24" t="str">
        <f aca="false">IF(OR('Current trees'!A466="",N('Current trees'!F466)&lt;=0),"",'Current trees'!D466)</f>
        <v/>
      </c>
      <c r="D466" s="24" t="str">
        <f aca="false">IF(OR('Current trees'!A466="",N('Current trees'!F466)&lt;=0),"",'Current trees'!F466)</f>
        <v/>
      </c>
    </row>
    <row r="467" customFormat="false" ht="15" hidden="false" customHeight="true" outlineLevel="0" collapsed="false">
      <c r="A467" s="24" t="str">
        <f aca="false">IF(OR('Current trees'!A467="",N('Current trees'!F467)&lt;=0),"",'Current trees'!A467)</f>
        <v/>
      </c>
      <c r="B467" s="24" t="str">
        <f aca="false">IF(OR('Current trees'!A467="",N('Current trees'!F467)&lt;=0),"",'Current trees'!C467)</f>
        <v/>
      </c>
      <c r="C467" s="24" t="str">
        <f aca="false">IF(OR('Current trees'!A467="",N('Current trees'!F467)&lt;=0),"",'Current trees'!D467)</f>
        <v/>
      </c>
      <c r="D467" s="24" t="str">
        <f aca="false">IF(OR('Current trees'!A467="",N('Current trees'!F467)&lt;=0),"",'Current trees'!F467)</f>
        <v/>
      </c>
    </row>
    <row r="468" customFormat="false" ht="15" hidden="false" customHeight="true" outlineLevel="0" collapsed="false">
      <c r="A468" s="24" t="str">
        <f aca="false">IF(OR('Current trees'!A468="",N('Current trees'!F468)&lt;=0),"",'Current trees'!A468)</f>
        <v/>
      </c>
      <c r="B468" s="24" t="str">
        <f aca="false">IF(OR('Current trees'!A468="",N('Current trees'!F468)&lt;=0),"",'Current trees'!C468)</f>
        <v/>
      </c>
      <c r="C468" s="24" t="str">
        <f aca="false">IF(OR('Current trees'!A468="",N('Current trees'!F468)&lt;=0),"",'Current trees'!D468)</f>
        <v/>
      </c>
      <c r="D468" s="24" t="str">
        <f aca="false">IF(OR('Current trees'!A468="",N('Current trees'!F468)&lt;=0),"",'Current trees'!F468)</f>
        <v/>
      </c>
    </row>
    <row r="469" customFormat="false" ht="15" hidden="false" customHeight="true" outlineLevel="0" collapsed="false">
      <c r="A469" s="24" t="str">
        <f aca="false">IF(OR('Current trees'!A469="",N('Current trees'!F469)&lt;=0),"",'Current trees'!A469)</f>
        <v/>
      </c>
      <c r="B469" s="24" t="str">
        <f aca="false">IF(OR('Current trees'!A469="",N('Current trees'!F469)&lt;=0),"",'Current trees'!C469)</f>
        <v/>
      </c>
      <c r="C469" s="24" t="str">
        <f aca="false">IF(OR('Current trees'!A469="",N('Current trees'!F469)&lt;=0),"",'Current trees'!D469)</f>
        <v/>
      </c>
      <c r="D469" s="24" t="str">
        <f aca="false">IF(OR('Current trees'!A469="",N('Current trees'!F469)&lt;=0),"",'Current trees'!F469)</f>
        <v/>
      </c>
    </row>
    <row r="470" customFormat="false" ht="15" hidden="false" customHeight="true" outlineLevel="0" collapsed="false">
      <c r="A470" s="24" t="str">
        <f aca="false">IF(OR('Current trees'!A470="",N('Current trees'!F470)&lt;=0),"",'Current trees'!A470)</f>
        <v/>
      </c>
      <c r="B470" s="24" t="str">
        <f aca="false">IF(OR('Current trees'!A470="",N('Current trees'!F470)&lt;=0),"",'Current trees'!C470)</f>
        <v/>
      </c>
      <c r="C470" s="24" t="str">
        <f aca="false">IF(OR('Current trees'!A470="",N('Current trees'!F470)&lt;=0),"",'Current trees'!D470)</f>
        <v/>
      </c>
      <c r="D470" s="24" t="str">
        <f aca="false">IF(OR('Current trees'!A470="",N('Current trees'!F470)&lt;=0),"",'Current trees'!F470)</f>
        <v/>
      </c>
    </row>
    <row r="471" customFormat="false" ht="15" hidden="false" customHeight="true" outlineLevel="0" collapsed="false">
      <c r="A471" s="24" t="str">
        <f aca="false">IF(OR('Current trees'!A471="",N('Current trees'!F471)&lt;=0),"",'Current trees'!A471)</f>
        <v/>
      </c>
      <c r="B471" s="24" t="str">
        <f aca="false">IF(OR('Current trees'!A471="",N('Current trees'!F471)&lt;=0),"",'Current trees'!C471)</f>
        <v/>
      </c>
      <c r="C471" s="24" t="str">
        <f aca="false">IF(OR('Current trees'!A471="",N('Current trees'!F471)&lt;=0),"",'Current trees'!D471)</f>
        <v/>
      </c>
      <c r="D471" s="24" t="str">
        <f aca="false">IF(OR('Current trees'!A471="",N('Current trees'!F471)&lt;=0),"",'Current trees'!F471)</f>
        <v/>
      </c>
    </row>
    <row r="472" customFormat="false" ht="15" hidden="false" customHeight="true" outlineLevel="0" collapsed="false">
      <c r="A472" s="24" t="str">
        <f aca="false">IF(OR('Current trees'!A472="",N('Current trees'!F472)&lt;=0),"",'Current trees'!A472)</f>
        <v/>
      </c>
      <c r="B472" s="24" t="str">
        <f aca="false">IF(OR('Current trees'!A472="",N('Current trees'!F472)&lt;=0),"",'Current trees'!C472)</f>
        <v/>
      </c>
      <c r="C472" s="24" t="str">
        <f aca="false">IF(OR('Current trees'!A472="",N('Current trees'!F472)&lt;=0),"",'Current trees'!D472)</f>
        <v/>
      </c>
      <c r="D472" s="24" t="str">
        <f aca="false">IF(OR('Current trees'!A472="",N('Current trees'!F472)&lt;=0),"",'Current trees'!F472)</f>
        <v/>
      </c>
    </row>
    <row r="473" customFormat="false" ht="15" hidden="false" customHeight="true" outlineLevel="0" collapsed="false">
      <c r="A473" s="24" t="str">
        <f aca="false">IF(OR('Current trees'!A473="",N('Current trees'!F473)&lt;=0),"",'Current trees'!A473)</f>
        <v/>
      </c>
      <c r="B473" s="24" t="str">
        <f aca="false">IF(OR('Current trees'!A473="",N('Current trees'!F473)&lt;=0),"",'Current trees'!C473)</f>
        <v/>
      </c>
      <c r="C473" s="24" t="str">
        <f aca="false">IF(OR('Current trees'!A473="",N('Current trees'!F473)&lt;=0),"",'Current trees'!D473)</f>
        <v/>
      </c>
      <c r="D473" s="24" t="str">
        <f aca="false">IF(OR('Current trees'!A473="",N('Current trees'!F473)&lt;=0),"",'Current trees'!F473)</f>
        <v/>
      </c>
    </row>
    <row r="474" customFormat="false" ht="15" hidden="false" customHeight="true" outlineLevel="0" collapsed="false">
      <c r="A474" s="24" t="str">
        <f aca="false">IF(OR('Current trees'!A474="",N('Current trees'!F474)&lt;=0),"",'Current trees'!A474)</f>
        <v/>
      </c>
      <c r="B474" s="24" t="str">
        <f aca="false">IF(OR('Current trees'!A474="",N('Current trees'!F474)&lt;=0),"",'Current trees'!C474)</f>
        <v/>
      </c>
      <c r="C474" s="24" t="str">
        <f aca="false">IF(OR('Current trees'!A474="",N('Current trees'!F474)&lt;=0),"",'Current trees'!D474)</f>
        <v/>
      </c>
      <c r="D474" s="24" t="str">
        <f aca="false">IF(OR('Current trees'!A474="",N('Current trees'!F474)&lt;=0),"",'Current trees'!F474)</f>
        <v/>
      </c>
    </row>
    <row r="475" customFormat="false" ht="15" hidden="false" customHeight="true" outlineLevel="0" collapsed="false">
      <c r="A475" s="24" t="str">
        <f aca="false">IF(OR('Current trees'!A475="",N('Current trees'!F475)&lt;=0),"",'Current trees'!A475)</f>
        <v/>
      </c>
      <c r="B475" s="24" t="str">
        <f aca="false">IF(OR('Current trees'!A475="",N('Current trees'!F475)&lt;=0),"",'Current trees'!C475)</f>
        <v/>
      </c>
      <c r="C475" s="24" t="str">
        <f aca="false">IF(OR('Current trees'!A475="",N('Current trees'!F475)&lt;=0),"",'Current trees'!D475)</f>
        <v/>
      </c>
      <c r="D475" s="24" t="str">
        <f aca="false">IF(OR('Current trees'!A475="",N('Current trees'!F475)&lt;=0),"",'Current trees'!F475)</f>
        <v/>
      </c>
    </row>
    <row r="476" customFormat="false" ht="15" hidden="false" customHeight="true" outlineLevel="0" collapsed="false">
      <c r="A476" s="24" t="str">
        <f aca="false">IF(OR('Current trees'!A476="",N('Current trees'!F476)&lt;=0),"",'Current trees'!A476)</f>
        <v/>
      </c>
      <c r="B476" s="24" t="str">
        <f aca="false">IF(OR('Current trees'!A476="",N('Current trees'!F476)&lt;=0),"",'Current trees'!C476)</f>
        <v/>
      </c>
      <c r="C476" s="24" t="str">
        <f aca="false">IF(OR('Current trees'!A476="",N('Current trees'!F476)&lt;=0),"",'Current trees'!D476)</f>
        <v/>
      </c>
      <c r="D476" s="24" t="str">
        <f aca="false">IF(OR('Current trees'!A476="",N('Current trees'!F476)&lt;=0),"",'Current trees'!F476)</f>
        <v/>
      </c>
    </row>
    <row r="477" customFormat="false" ht="15" hidden="false" customHeight="true" outlineLevel="0" collapsed="false">
      <c r="A477" s="24" t="str">
        <f aca="false">IF(OR('Current trees'!A477="",N('Current trees'!F477)&lt;=0),"",'Current trees'!A477)</f>
        <v/>
      </c>
      <c r="B477" s="24" t="str">
        <f aca="false">IF(OR('Current trees'!A477="",N('Current trees'!F477)&lt;=0),"",'Current trees'!C477)</f>
        <v/>
      </c>
      <c r="C477" s="24" t="str">
        <f aca="false">IF(OR('Current trees'!A477="",N('Current trees'!F477)&lt;=0),"",'Current trees'!D477)</f>
        <v/>
      </c>
      <c r="D477" s="24" t="str">
        <f aca="false">IF(OR('Current trees'!A477="",N('Current trees'!F477)&lt;=0),"",'Current trees'!F477)</f>
        <v/>
      </c>
    </row>
    <row r="478" customFormat="false" ht="15" hidden="false" customHeight="true" outlineLevel="0" collapsed="false">
      <c r="A478" s="24" t="str">
        <f aca="false">IF(OR('Current trees'!A478="",N('Current trees'!F478)&lt;=0),"",'Current trees'!A478)</f>
        <v/>
      </c>
      <c r="B478" s="24" t="str">
        <f aca="false">IF(OR('Current trees'!A478="",N('Current trees'!F478)&lt;=0),"",'Current trees'!C478)</f>
        <v/>
      </c>
      <c r="C478" s="24" t="str">
        <f aca="false">IF(OR('Current trees'!A478="",N('Current trees'!F478)&lt;=0),"",'Current trees'!D478)</f>
        <v/>
      </c>
      <c r="D478" s="24" t="str">
        <f aca="false">IF(OR('Current trees'!A478="",N('Current trees'!F478)&lt;=0),"",'Current trees'!F478)</f>
        <v/>
      </c>
    </row>
    <row r="479" customFormat="false" ht="15" hidden="false" customHeight="true" outlineLevel="0" collapsed="false">
      <c r="A479" s="24" t="str">
        <f aca="false">IF(OR('Current trees'!A479="",N('Current trees'!F479)&lt;=0),"",'Current trees'!A479)</f>
        <v/>
      </c>
      <c r="B479" s="24" t="str">
        <f aca="false">IF(OR('Current trees'!A479="",N('Current trees'!F479)&lt;=0),"",'Current trees'!C479)</f>
        <v/>
      </c>
      <c r="C479" s="24" t="str">
        <f aca="false">IF(OR('Current trees'!A479="",N('Current trees'!F479)&lt;=0),"",'Current trees'!D479)</f>
        <v/>
      </c>
      <c r="D479" s="24" t="str">
        <f aca="false">IF(OR('Current trees'!A479="",N('Current trees'!F479)&lt;=0),"",'Current trees'!F479)</f>
        <v/>
      </c>
    </row>
    <row r="480" customFormat="false" ht="15" hidden="false" customHeight="true" outlineLevel="0" collapsed="false">
      <c r="A480" s="24" t="str">
        <f aca="false">IF(OR('Current trees'!A480="",N('Current trees'!F480)&lt;=0),"",'Current trees'!A480)</f>
        <v/>
      </c>
      <c r="B480" s="24" t="str">
        <f aca="false">IF(OR('Current trees'!A480="",N('Current trees'!F480)&lt;=0),"",'Current trees'!C480)</f>
        <v/>
      </c>
      <c r="C480" s="24" t="str">
        <f aca="false">IF(OR('Current trees'!A480="",N('Current trees'!F480)&lt;=0),"",'Current trees'!D480)</f>
        <v/>
      </c>
      <c r="D480" s="24" t="str">
        <f aca="false">IF(OR('Current trees'!A480="",N('Current trees'!F480)&lt;=0),"",'Current trees'!F480)</f>
        <v/>
      </c>
    </row>
    <row r="481" customFormat="false" ht="15" hidden="false" customHeight="true" outlineLevel="0" collapsed="false">
      <c r="A481" s="24" t="str">
        <f aca="false">IF(OR('Current trees'!A481="",N('Current trees'!F481)&lt;=0),"",'Current trees'!A481)</f>
        <v/>
      </c>
      <c r="B481" s="24" t="str">
        <f aca="false">IF(OR('Current trees'!A481="",N('Current trees'!F481)&lt;=0),"",'Current trees'!C481)</f>
        <v/>
      </c>
      <c r="C481" s="24" t="str">
        <f aca="false">IF(OR('Current trees'!A481="",N('Current trees'!F481)&lt;=0),"",'Current trees'!D481)</f>
        <v/>
      </c>
      <c r="D481" s="24" t="str">
        <f aca="false">IF(OR('Current trees'!A481="",N('Current trees'!F481)&lt;=0),"",'Current trees'!F481)</f>
        <v/>
      </c>
    </row>
    <row r="482" customFormat="false" ht="15" hidden="false" customHeight="true" outlineLevel="0" collapsed="false">
      <c r="A482" s="24" t="str">
        <f aca="false">IF(OR('Current trees'!A482="",N('Current trees'!F482)&lt;=0),"",'Current trees'!A482)</f>
        <v/>
      </c>
      <c r="B482" s="24" t="str">
        <f aca="false">IF(OR('Current trees'!A482="",N('Current trees'!F482)&lt;=0),"",'Current trees'!C482)</f>
        <v/>
      </c>
      <c r="C482" s="24" t="str">
        <f aca="false">IF(OR('Current trees'!A482="",N('Current trees'!F482)&lt;=0),"",'Current trees'!D482)</f>
        <v/>
      </c>
      <c r="D482" s="24" t="str">
        <f aca="false">IF(OR('Current trees'!A482="",N('Current trees'!F482)&lt;=0),"",'Current trees'!F482)</f>
        <v/>
      </c>
    </row>
    <row r="483" customFormat="false" ht="15" hidden="false" customHeight="true" outlineLevel="0" collapsed="false">
      <c r="A483" s="24" t="str">
        <f aca="false">IF(OR('Current trees'!A483="",N('Current trees'!F483)&lt;=0),"",'Current trees'!A483)</f>
        <v/>
      </c>
      <c r="B483" s="24" t="str">
        <f aca="false">IF(OR('Current trees'!A483="",N('Current trees'!F483)&lt;=0),"",'Current trees'!C483)</f>
        <v/>
      </c>
      <c r="C483" s="24" t="str">
        <f aca="false">IF(OR('Current trees'!A483="",N('Current trees'!F483)&lt;=0),"",'Current trees'!D483)</f>
        <v/>
      </c>
      <c r="D483" s="24" t="str">
        <f aca="false">IF(OR('Current trees'!A483="",N('Current trees'!F483)&lt;=0),"",'Current trees'!F483)</f>
        <v/>
      </c>
    </row>
    <row r="484" customFormat="false" ht="15" hidden="false" customHeight="true" outlineLevel="0" collapsed="false">
      <c r="A484" s="24" t="str">
        <f aca="false">IF(OR('Current trees'!A484="",N('Current trees'!F484)&lt;=0),"",'Current trees'!A484)</f>
        <v/>
      </c>
      <c r="B484" s="24" t="str">
        <f aca="false">IF(OR('Current trees'!A484="",N('Current trees'!F484)&lt;=0),"",'Current trees'!C484)</f>
        <v/>
      </c>
      <c r="C484" s="24" t="str">
        <f aca="false">IF(OR('Current trees'!A484="",N('Current trees'!F484)&lt;=0),"",'Current trees'!D484)</f>
        <v/>
      </c>
      <c r="D484" s="24" t="str">
        <f aca="false">IF(OR('Current trees'!A484="",N('Current trees'!F484)&lt;=0),"",'Current trees'!F484)</f>
        <v/>
      </c>
    </row>
    <row r="485" customFormat="false" ht="15" hidden="false" customHeight="true" outlineLevel="0" collapsed="false">
      <c r="A485" s="24" t="str">
        <f aca="false">IF(OR('Current trees'!A485="",N('Current trees'!F485)&lt;=0),"",'Current trees'!A485)</f>
        <v/>
      </c>
      <c r="B485" s="24" t="str">
        <f aca="false">IF(OR('Current trees'!A485="",N('Current trees'!F485)&lt;=0),"",'Current trees'!C485)</f>
        <v/>
      </c>
      <c r="C485" s="24" t="str">
        <f aca="false">IF(OR('Current trees'!A485="",N('Current trees'!F485)&lt;=0),"",'Current trees'!D485)</f>
        <v/>
      </c>
      <c r="D485" s="24" t="str">
        <f aca="false">IF(OR('Current trees'!A485="",N('Current trees'!F485)&lt;=0),"",'Current trees'!F485)</f>
        <v/>
      </c>
    </row>
    <row r="486" customFormat="false" ht="15" hidden="false" customHeight="true" outlineLevel="0" collapsed="false">
      <c r="A486" s="24" t="str">
        <f aca="false">IF(OR('Current trees'!A486="",N('Current trees'!F486)&lt;=0),"",'Current trees'!A486)</f>
        <v/>
      </c>
      <c r="B486" s="24" t="str">
        <f aca="false">IF(OR('Current trees'!A486="",N('Current trees'!F486)&lt;=0),"",'Current trees'!C486)</f>
        <v/>
      </c>
      <c r="C486" s="24" t="str">
        <f aca="false">IF(OR('Current trees'!A486="",N('Current trees'!F486)&lt;=0),"",'Current trees'!D486)</f>
        <v/>
      </c>
      <c r="D486" s="24" t="str">
        <f aca="false">IF(OR('Current trees'!A486="",N('Current trees'!F486)&lt;=0),"",'Current trees'!F486)</f>
        <v/>
      </c>
    </row>
    <row r="487" customFormat="false" ht="15" hidden="false" customHeight="true" outlineLevel="0" collapsed="false">
      <c r="A487" s="24" t="str">
        <f aca="false">IF(OR('Current trees'!A487="",N('Current trees'!F487)&lt;=0),"",'Current trees'!A487)</f>
        <v/>
      </c>
      <c r="B487" s="24" t="str">
        <f aca="false">IF(OR('Current trees'!A487="",N('Current trees'!F487)&lt;=0),"",'Current trees'!C487)</f>
        <v/>
      </c>
      <c r="C487" s="24" t="str">
        <f aca="false">IF(OR('Current trees'!A487="",N('Current trees'!F487)&lt;=0),"",'Current trees'!D487)</f>
        <v/>
      </c>
      <c r="D487" s="24" t="str">
        <f aca="false">IF(OR('Current trees'!A487="",N('Current trees'!F487)&lt;=0),"",'Current trees'!F487)</f>
        <v/>
      </c>
    </row>
    <row r="488" customFormat="false" ht="15" hidden="false" customHeight="true" outlineLevel="0" collapsed="false">
      <c r="A488" s="24" t="str">
        <f aca="false">IF(OR('Current trees'!A488="",N('Current trees'!F488)&lt;=0),"",'Current trees'!A488)</f>
        <v/>
      </c>
      <c r="B488" s="24" t="str">
        <f aca="false">IF(OR('Current trees'!A488="",N('Current trees'!F488)&lt;=0),"",'Current trees'!C488)</f>
        <v/>
      </c>
      <c r="C488" s="24" t="str">
        <f aca="false">IF(OR('Current trees'!A488="",N('Current trees'!F488)&lt;=0),"",'Current trees'!D488)</f>
        <v/>
      </c>
      <c r="D488" s="24" t="str">
        <f aca="false">IF(OR('Current trees'!A488="",N('Current trees'!F488)&lt;=0),"",'Current trees'!F488)</f>
        <v/>
      </c>
    </row>
    <row r="489" customFormat="false" ht="15" hidden="false" customHeight="true" outlineLevel="0" collapsed="false">
      <c r="A489" s="24" t="str">
        <f aca="false">IF(OR('Current trees'!A489="",N('Current trees'!F489)&lt;=0),"",'Current trees'!A489)</f>
        <v/>
      </c>
      <c r="B489" s="24" t="str">
        <f aca="false">IF(OR('Current trees'!A489="",N('Current trees'!F489)&lt;=0),"",'Current trees'!C489)</f>
        <v/>
      </c>
      <c r="C489" s="24" t="str">
        <f aca="false">IF(OR('Current trees'!A489="",N('Current trees'!F489)&lt;=0),"",'Current trees'!D489)</f>
        <v/>
      </c>
      <c r="D489" s="24" t="str">
        <f aca="false">IF(OR('Current trees'!A489="",N('Current trees'!F489)&lt;=0),"",'Current trees'!F489)</f>
        <v/>
      </c>
    </row>
    <row r="490" customFormat="false" ht="15" hidden="false" customHeight="true" outlineLevel="0" collapsed="false">
      <c r="A490" s="24" t="str">
        <f aca="false">IF(OR('Current trees'!A490="",N('Current trees'!F490)&lt;=0),"",'Current trees'!A490)</f>
        <v/>
      </c>
      <c r="B490" s="24" t="str">
        <f aca="false">IF(OR('Current trees'!A490="",N('Current trees'!F490)&lt;=0),"",'Current trees'!C490)</f>
        <v/>
      </c>
      <c r="C490" s="24" t="str">
        <f aca="false">IF(OR('Current trees'!A490="",N('Current trees'!F490)&lt;=0),"",'Current trees'!D490)</f>
        <v/>
      </c>
      <c r="D490" s="24" t="str">
        <f aca="false">IF(OR('Current trees'!A490="",N('Current trees'!F490)&lt;=0),"",'Current trees'!F490)</f>
        <v/>
      </c>
    </row>
    <row r="491" customFormat="false" ht="15" hidden="false" customHeight="true" outlineLevel="0" collapsed="false">
      <c r="A491" s="24" t="str">
        <f aca="false">IF(OR('Current trees'!A491="",N('Current trees'!F491)&lt;=0),"",'Current trees'!A491)</f>
        <v/>
      </c>
      <c r="B491" s="24" t="str">
        <f aca="false">IF(OR('Current trees'!A491="",N('Current trees'!F491)&lt;=0),"",'Current trees'!C491)</f>
        <v/>
      </c>
      <c r="C491" s="24" t="str">
        <f aca="false">IF(OR('Current trees'!A491="",N('Current trees'!F491)&lt;=0),"",'Current trees'!D491)</f>
        <v/>
      </c>
      <c r="D491" s="24" t="str">
        <f aca="false">IF(OR('Current trees'!A491="",N('Current trees'!F491)&lt;=0),"",'Current trees'!F491)</f>
        <v/>
      </c>
    </row>
    <row r="492" customFormat="false" ht="15" hidden="false" customHeight="true" outlineLevel="0" collapsed="false">
      <c r="A492" s="24" t="str">
        <f aca="false">IF(OR('Current trees'!A492="",N('Current trees'!F492)&lt;=0),"",'Current trees'!A492)</f>
        <v/>
      </c>
      <c r="B492" s="24" t="str">
        <f aca="false">IF(OR('Current trees'!A492="",N('Current trees'!F492)&lt;=0),"",'Current trees'!C492)</f>
        <v/>
      </c>
      <c r="C492" s="24" t="str">
        <f aca="false">IF(OR('Current trees'!A492="",N('Current trees'!F492)&lt;=0),"",'Current trees'!D492)</f>
        <v/>
      </c>
      <c r="D492" s="24" t="str">
        <f aca="false">IF(OR('Current trees'!A492="",N('Current trees'!F492)&lt;=0),"",'Current trees'!F492)</f>
        <v/>
      </c>
    </row>
    <row r="493" customFormat="false" ht="15" hidden="false" customHeight="true" outlineLevel="0" collapsed="false">
      <c r="A493" s="24" t="str">
        <f aca="false">IF(OR('Current trees'!A493="",N('Current trees'!F493)&lt;=0),"",'Current trees'!A493)</f>
        <v/>
      </c>
      <c r="B493" s="24" t="str">
        <f aca="false">IF(OR('Current trees'!A493="",N('Current trees'!F493)&lt;=0),"",'Current trees'!C493)</f>
        <v/>
      </c>
      <c r="C493" s="24" t="str">
        <f aca="false">IF(OR('Current trees'!A493="",N('Current trees'!F493)&lt;=0),"",'Current trees'!D493)</f>
        <v/>
      </c>
      <c r="D493" s="24" t="str">
        <f aca="false">IF(OR('Current trees'!A493="",N('Current trees'!F493)&lt;=0),"",'Current trees'!F493)</f>
        <v/>
      </c>
    </row>
    <row r="494" customFormat="false" ht="15" hidden="false" customHeight="true" outlineLevel="0" collapsed="false">
      <c r="A494" s="24" t="str">
        <f aca="false">IF(OR('Current trees'!A494="",N('Current trees'!F494)&lt;=0),"",'Current trees'!A494)</f>
        <v/>
      </c>
      <c r="B494" s="24" t="str">
        <f aca="false">IF(OR('Current trees'!A494="",N('Current trees'!F494)&lt;=0),"",'Current trees'!C494)</f>
        <v/>
      </c>
      <c r="C494" s="24" t="str">
        <f aca="false">IF(OR('Current trees'!A494="",N('Current trees'!F494)&lt;=0),"",'Current trees'!D494)</f>
        <v/>
      </c>
      <c r="D494" s="24" t="str">
        <f aca="false">IF(OR('Current trees'!A494="",N('Current trees'!F494)&lt;=0),"",'Current trees'!F494)</f>
        <v/>
      </c>
    </row>
    <row r="495" customFormat="false" ht="15" hidden="false" customHeight="true" outlineLevel="0" collapsed="false">
      <c r="A495" s="24" t="str">
        <f aca="false">IF(OR('Current trees'!A495="",N('Current trees'!F495)&lt;=0),"",'Current trees'!A495)</f>
        <v/>
      </c>
      <c r="B495" s="24" t="str">
        <f aca="false">IF(OR('Current trees'!A495="",N('Current trees'!F495)&lt;=0),"",'Current trees'!C495)</f>
        <v/>
      </c>
      <c r="C495" s="24" t="str">
        <f aca="false">IF(OR('Current trees'!A495="",N('Current trees'!F495)&lt;=0),"",'Current trees'!D495)</f>
        <v/>
      </c>
      <c r="D495" s="24" t="str">
        <f aca="false">IF(OR('Current trees'!A495="",N('Current trees'!F495)&lt;=0),"",'Current trees'!F495)</f>
        <v/>
      </c>
    </row>
    <row r="496" customFormat="false" ht="15" hidden="false" customHeight="true" outlineLevel="0" collapsed="false">
      <c r="A496" s="24" t="str">
        <f aca="false">IF(OR('Current trees'!A496="",N('Current trees'!F496)&lt;=0),"",'Current trees'!A496)</f>
        <v/>
      </c>
      <c r="B496" s="24" t="str">
        <f aca="false">IF(OR('Current trees'!A496="",N('Current trees'!F496)&lt;=0),"",'Current trees'!C496)</f>
        <v/>
      </c>
      <c r="C496" s="24" t="str">
        <f aca="false">IF(OR('Current trees'!A496="",N('Current trees'!F496)&lt;=0),"",'Current trees'!D496)</f>
        <v/>
      </c>
      <c r="D496" s="24" t="str">
        <f aca="false">IF(OR('Current trees'!A496="",N('Current trees'!F496)&lt;=0),"",'Current trees'!F496)</f>
        <v/>
      </c>
    </row>
    <row r="497" customFormat="false" ht="15" hidden="false" customHeight="true" outlineLevel="0" collapsed="false">
      <c r="A497" s="24" t="str">
        <f aca="false">IF(OR('Current trees'!A497="",N('Current trees'!F497)&lt;=0),"",'Current trees'!A497)</f>
        <v/>
      </c>
      <c r="B497" s="24" t="str">
        <f aca="false">IF(OR('Current trees'!A497="",N('Current trees'!F497)&lt;=0),"",'Current trees'!C497)</f>
        <v/>
      </c>
      <c r="C497" s="24" t="str">
        <f aca="false">IF(OR('Current trees'!A497="",N('Current trees'!F497)&lt;=0),"",'Current trees'!D497)</f>
        <v/>
      </c>
      <c r="D497" s="24" t="str">
        <f aca="false">IF(OR('Current trees'!A497="",N('Current trees'!F497)&lt;=0),"",'Current trees'!F497)</f>
        <v/>
      </c>
    </row>
    <row r="498" customFormat="false" ht="15" hidden="false" customHeight="true" outlineLevel="0" collapsed="false">
      <c r="A498" s="24" t="str">
        <f aca="false">IF(OR('Current trees'!A498="",N('Current trees'!F498)&lt;=0),"",'Current trees'!A498)</f>
        <v/>
      </c>
      <c r="B498" s="24" t="str">
        <f aca="false">IF(OR('Current trees'!A498="",N('Current trees'!F498)&lt;=0),"",'Current trees'!C498)</f>
        <v/>
      </c>
      <c r="C498" s="24" t="str">
        <f aca="false">IF(OR('Current trees'!A498="",N('Current trees'!F498)&lt;=0),"",'Current trees'!D498)</f>
        <v/>
      </c>
      <c r="D498" s="24" t="str">
        <f aca="false">IF(OR('Current trees'!A498="",N('Current trees'!F498)&lt;=0),"",'Current trees'!F498)</f>
        <v/>
      </c>
    </row>
    <row r="499" customFormat="false" ht="15" hidden="false" customHeight="true" outlineLevel="0" collapsed="false">
      <c r="A499" s="24" t="str">
        <f aca="false">IF(OR('Current trees'!A499="",N('Current trees'!F499)&lt;=0),"",'Current trees'!A499)</f>
        <v/>
      </c>
      <c r="B499" s="24" t="str">
        <f aca="false">IF(OR('Current trees'!A499="",N('Current trees'!F499)&lt;=0),"",'Current trees'!C499)</f>
        <v/>
      </c>
      <c r="C499" s="24" t="str">
        <f aca="false">IF(OR('Current trees'!A499="",N('Current trees'!F499)&lt;=0),"",'Current trees'!D499)</f>
        <v/>
      </c>
      <c r="D499" s="24" t="str">
        <f aca="false">IF(OR('Current trees'!A499="",N('Current trees'!F499)&lt;=0),"",'Current trees'!F499)</f>
        <v/>
      </c>
    </row>
    <row r="500" customFormat="false" ht="15" hidden="false" customHeight="true" outlineLevel="0" collapsed="false">
      <c r="A500" s="24" t="str">
        <f aca="false">IF(OR('Current trees'!A500="",N('Current trees'!F500)&lt;=0),"",'Current trees'!A500)</f>
        <v/>
      </c>
      <c r="B500" s="24" t="str">
        <f aca="false">IF(OR('Current trees'!A500="",N('Current trees'!F500)&lt;=0),"",'Current trees'!C500)</f>
        <v/>
      </c>
      <c r="C500" s="24" t="str">
        <f aca="false">IF(OR('Current trees'!A500="",N('Current trees'!F500)&lt;=0),"",'Current trees'!D500)</f>
        <v/>
      </c>
      <c r="D500" s="24" t="str">
        <f aca="false">IF(OR('Current trees'!A500="",N('Current trees'!F500)&lt;=0),"",'Current trees'!F500)</f>
        <v/>
      </c>
    </row>
    <row r="501" customFormat="false" ht="15" hidden="false" customHeight="true" outlineLevel="0" collapsed="false">
      <c r="A501" s="24" t="str">
        <f aca="false">IF(OR('Current trees'!A501="",N('Current trees'!F501)&lt;=0),"",'Current trees'!A501)</f>
        <v/>
      </c>
      <c r="B501" s="24" t="str">
        <f aca="false">IF(OR('Current trees'!A501="",N('Current trees'!F501)&lt;=0),"",'Current trees'!C501)</f>
        <v/>
      </c>
      <c r="C501" s="24" t="str">
        <f aca="false">IF(OR('Current trees'!A501="",N('Current trees'!F501)&lt;=0),"",'Current trees'!D501)</f>
        <v/>
      </c>
      <c r="D501" s="24" t="str">
        <f aca="false">IF(OR('Current trees'!A501="",N('Current trees'!F501)&lt;=0),"",'Current trees'!F501)</f>
        <v/>
      </c>
    </row>
    <row r="502" customFormat="false" ht="15" hidden="false" customHeight="true" outlineLevel="0" collapsed="false">
      <c r="A502" s="24" t="str">
        <f aca="false">IF(OR('Planting plan'!A2="",N('Planting plan'!H2)&lt;=0),"",'Planting plan'!A2)</f>
        <v/>
      </c>
      <c r="B502" s="24" t="str">
        <f aca="false">IF(OR('Planting plan'!A2="",N('Planting plan'!H2)&lt;=0),"",'Planting plan'!E2)</f>
        <v/>
      </c>
      <c r="C502" s="24" t="str">
        <f aca="false">IF(OR('Planting plan'!A2="",N('Planting plan'!H2)&lt;=0),"",'Planting plan'!F2)</f>
        <v/>
      </c>
      <c r="D502" s="24" t="str">
        <f aca="false">IF(OR('Planting plan'!A2="",N('Planting plan'!H2)&lt;=0),"",'Planting plan'!H2)</f>
        <v/>
      </c>
    </row>
    <row r="503" customFormat="false" ht="15" hidden="false" customHeight="true" outlineLevel="0" collapsed="false">
      <c r="A503" s="24" t="str">
        <f aca="false">IF(OR('Planting plan'!A3="",N('Planting plan'!H3)&lt;=0),"",'Planting plan'!A3)</f>
        <v/>
      </c>
      <c r="B503" s="24" t="str">
        <f aca="false">IF(OR('Planting plan'!A3="",N('Planting plan'!H3)&lt;=0),"",'Planting plan'!E3)</f>
        <v/>
      </c>
      <c r="C503" s="24" t="str">
        <f aca="false">IF(OR('Planting plan'!A3="",N('Planting plan'!H3)&lt;=0),"",'Planting plan'!F3)</f>
        <v/>
      </c>
      <c r="D503" s="24" t="str">
        <f aca="false">IF(OR('Planting plan'!A3="",N('Planting plan'!H3)&lt;=0),"",'Planting plan'!H3)</f>
        <v/>
      </c>
    </row>
    <row r="504" customFormat="false" ht="15" hidden="false" customHeight="true" outlineLevel="0" collapsed="false">
      <c r="A504" s="24" t="str">
        <f aca="false">IF(OR('Planting plan'!A4="",N('Planting plan'!H4)&lt;=0),"",'Planting plan'!A4)</f>
        <v/>
      </c>
      <c r="B504" s="24" t="str">
        <f aca="false">IF(OR('Planting plan'!A4="",N('Planting plan'!H4)&lt;=0),"",'Planting plan'!E4)</f>
        <v/>
      </c>
      <c r="C504" s="24" t="str">
        <f aca="false">IF(OR('Planting plan'!A4="",N('Planting plan'!H4)&lt;=0),"",'Planting plan'!F4)</f>
        <v/>
      </c>
      <c r="D504" s="24" t="str">
        <f aca="false">IF(OR('Planting plan'!A4="",N('Planting plan'!H4)&lt;=0),"",'Planting plan'!H4)</f>
        <v/>
      </c>
    </row>
    <row r="505" customFormat="false" ht="15" hidden="false" customHeight="true" outlineLevel="0" collapsed="false">
      <c r="A505" s="24" t="str">
        <f aca="false">IF(OR('Planting plan'!A5="",N('Planting plan'!H5)&lt;=0),"",'Planting plan'!A5)</f>
        <v>Ostrya carpinifolia</v>
      </c>
      <c r="B505" s="24" t="str">
        <f aca="false">IF(OR('Planting plan'!A5="",N('Planting plan'!H5)&lt;=0),"",'Planting plan'!E5)</f>
        <v>Ostrya</v>
      </c>
      <c r="C505" s="24" t="str">
        <f aca="false">IF(OR('Planting plan'!A5="",N('Planting plan'!H5)&lt;=0),"",'Planting plan'!F5)</f>
        <v>Betulaceae</v>
      </c>
      <c r="D505" s="25" t="n">
        <f aca="false">IF(OR('Planting plan'!A5="",N('Planting plan'!H5)&lt;=0),"",'Planting plan'!H5)</f>
        <v>40</v>
      </c>
    </row>
    <row r="506" customFormat="false" ht="15" hidden="false" customHeight="true" outlineLevel="0" collapsed="false">
      <c r="A506" s="24" t="str">
        <f aca="false">IF(OR('Planting plan'!A6="",N('Planting plan'!H6)&lt;=0),"",'Planting plan'!A6)</f>
        <v>Styphnolobium japonicum</v>
      </c>
      <c r="B506" s="24" t="str">
        <f aca="false">IF(OR('Planting plan'!A6="",N('Planting plan'!H6)&lt;=0),"",'Planting plan'!E6)</f>
        <v>Styphnolobium</v>
      </c>
      <c r="C506" s="24" t="str">
        <f aca="false">IF(OR('Planting plan'!A6="",N('Planting plan'!H6)&lt;=0),"",'Planting plan'!F6)</f>
        <v>Fabaceae</v>
      </c>
      <c r="D506" s="25" t="n">
        <f aca="false">IF(OR('Planting plan'!A6="",N('Planting plan'!H6)&lt;=0),"",'Planting plan'!H6)</f>
        <v>40</v>
      </c>
    </row>
    <row r="507" customFormat="false" ht="15" hidden="false" customHeight="true" outlineLevel="0" collapsed="false">
      <c r="A507" s="24" t="str">
        <f aca="false">IF(OR('Planting plan'!A7="",N('Planting plan'!H7)&lt;=0),"",'Planting plan'!A7)</f>
        <v>Liquidambar styraciflua</v>
      </c>
      <c r="B507" s="24" t="str">
        <f aca="false">IF(OR('Planting plan'!A7="",N('Planting plan'!H7)&lt;=0),"",'Planting plan'!E7)</f>
        <v>Liquidambar</v>
      </c>
      <c r="C507" s="24" t="str">
        <f aca="false">IF(OR('Planting plan'!A7="",N('Planting plan'!H7)&lt;=0),"",'Planting plan'!F7)</f>
        <v>Altingiaceae</v>
      </c>
      <c r="D507" s="25" t="n">
        <f aca="false">IF(OR('Planting plan'!A7="",N('Planting plan'!H7)&lt;=0),"",'Planting plan'!H7)</f>
        <v>30</v>
      </c>
    </row>
    <row r="508" customFormat="false" ht="15" hidden="false" customHeight="true" outlineLevel="0" collapsed="false">
      <c r="A508" s="24" t="str">
        <f aca="false">IF(OR('Planting plan'!A8="",N('Planting plan'!H8)&lt;=0),"",'Planting plan'!A8)</f>
        <v>Quercus cerris</v>
      </c>
      <c r="B508" s="24" t="str">
        <f aca="false">IF(OR('Planting plan'!A8="",N('Planting plan'!H8)&lt;=0),"",'Planting plan'!E8)</f>
        <v>Quercus</v>
      </c>
      <c r="C508" s="24" t="str">
        <f aca="false">IF(OR('Planting plan'!A8="",N('Planting plan'!H8)&lt;=0),"",'Planting plan'!F8)</f>
        <v>Fagaceae</v>
      </c>
      <c r="D508" s="25" t="n">
        <f aca="false">IF(OR('Planting plan'!A8="",N('Planting plan'!H8)&lt;=0),"",'Planting plan'!H8)</f>
        <v>40</v>
      </c>
    </row>
    <row r="509" customFormat="false" ht="15" hidden="false" customHeight="true" outlineLevel="0" collapsed="false">
      <c r="A509" s="24" t="str">
        <f aca="false">IF(OR('Planting plan'!A9="",N('Planting plan'!H9)&lt;=0),"",'Planting plan'!A9)</f>
        <v/>
      </c>
      <c r="B509" s="24" t="str">
        <f aca="false">IF(OR('Planting plan'!A9="",N('Planting plan'!H9)&lt;=0),"",'Planting plan'!E9)</f>
        <v/>
      </c>
      <c r="C509" s="24" t="str">
        <f aca="false">IF(OR('Planting plan'!A9="",N('Planting plan'!H9)&lt;=0),"",'Planting plan'!F9)</f>
        <v/>
      </c>
      <c r="D509" s="24" t="str">
        <f aca="false">IF(OR('Planting plan'!A9="",N('Planting plan'!H9)&lt;=0),"",'Planting plan'!H9)</f>
        <v/>
      </c>
    </row>
    <row r="510" customFormat="false" ht="15" hidden="false" customHeight="true" outlineLevel="0" collapsed="false">
      <c r="A510" s="24" t="str">
        <f aca="false">IF(OR('Planting plan'!A10="",N('Planting plan'!H10)&lt;=0),"",'Planting plan'!A10)</f>
        <v/>
      </c>
      <c r="B510" s="24" t="str">
        <f aca="false">IF(OR('Planting plan'!A10="",N('Planting plan'!H10)&lt;=0),"",'Planting plan'!E10)</f>
        <v/>
      </c>
      <c r="C510" s="24" t="str">
        <f aca="false">IF(OR('Planting plan'!A10="",N('Planting plan'!H10)&lt;=0),"",'Planting plan'!F10)</f>
        <v/>
      </c>
      <c r="D510" s="24" t="str">
        <f aca="false">IF(OR('Planting plan'!A10="",N('Planting plan'!H10)&lt;=0),"",'Planting plan'!H10)</f>
        <v/>
      </c>
    </row>
    <row r="511" customFormat="false" ht="15" hidden="false" customHeight="true" outlineLevel="0" collapsed="false">
      <c r="A511" s="24" t="str">
        <f aca="false">IF(OR('Planting plan'!A11="",N('Planting plan'!H11)&lt;=0),"",'Planting plan'!A11)</f>
        <v/>
      </c>
      <c r="B511" s="24" t="str">
        <f aca="false">IF(OR('Planting plan'!A11="",N('Planting plan'!H11)&lt;=0),"",'Planting plan'!E11)</f>
        <v/>
      </c>
      <c r="C511" s="24" t="str">
        <f aca="false">IF(OR('Planting plan'!A11="",N('Planting plan'!H11)&lt;=0),"",'Planting plan'!F11)</f>
        <v/>
      </c>
      <c r="D511" s="24" t="str">
        <f aca="false">IF(OR('Planting plan'!A11="",N('Planting plan'!H11)&lt;=0),"",'Planting plan'!H11)</f>
        <v/>
      </c>
    </row>
    <row r="512" customFormat="false" ht="15" hidden="false" customHeight="true" outlineLevel="0" collapsed="false">
      <c r="A512" s="24" t="str">
        <f aca="false">IF(OR('Planting plan'!A12="",N('Planting plan'!H12)&lt;=0),"",'Planting plan'!A12)</f>
        <v/>
      </c>
      <c r="B512" s="24" t="str">
        <f aca="false">IF(OR('Planting plan'!A12="",N('Planting plan'!H12)&lt;=0),"",'Planting plan'!E12)</f>
        <v/>
      </c>
      <c r="C512" s="24" t="str">
        <f aca="false">IF(OR('Planting plan'!A12="",N('Planting plan'!H12)&lt;=0),"",'Planting plan'!F12)</f>
        <v/>
      </c>
      <c r="D512" s="24" t="str">
        <f aca="false">IF(OR('Planting plan'!A12="",N('Planting plan'!H12)&lt;=0),"",'Planting plan'!H12)</f>
        <v/>
      </c>
    </row>
    <row r="513" customFormat="false" ht="15" hidden="false" customHeight="true" outlineLevel="0" collapsed="false">
      <c r="A513" s="24" t="str">
        <f aca="false">IF(OR('Planting plan'!A13="",N('Planting plan'!H13)&lt;=0),"",'Planting plan'!A13)</f>
        <v/>
      </c>
      <c r="B513" s="24" t="str">
        <f aca="false">IF(OR('Planting plan'!A13="",N('Planting plan'!H13)&lt;=0),"",'Planting plan'!E13)</f>
        <v/>
      </c>
      <c r="C513" s="24" t="str">
        <f aca="false">IF(OR('Planting plan'!A13="",N('Planting plan'!H13)&lt;=0),"",'Planting plan'!F13)</f>
        <v/>
      </c>
      <c r="D513" s="24" t="str">
        <f aca="false">IF(OR('Planting plan'!A13="",N('Planting plan'!H13)&lt;=0),"",'Planting plan'!H13)</f>
        <v/>
      </c>
    </row>
    <row r="514" customFormat="false" ht="15" hidden="false" customHeight="true" outlineLevel="0" collapsed="false">
      <c r="A514" s="24" t="str">
        <f aca="false">IF(OR('Planting plan'!A14="",N('Planting plan'!H14)&lt;=0),"",'Planting plan'!A14)</f>
        <v/>
      </c>
      <c r="B514" s="24" t="str">
        <f aca="false">IF(OR('Planting plan'!A14="",N('Planting plan'!H14)&lt;=0),"",'Planting plan'!E14)</f>
        <v/>
      </c>
      <c r="C514" s="24" t="str">
        <f aca="false">IF(OR('Planting plan'!A14="",N('Planting plan'!H14)&lt;=0),"",'Planting plan'!F14)</f>
        <v/>
      </c>
      <c r="D514" s="24" t="str">
        <f aca="false">IF(OR('Planting plan'!A14="",N('Planting plan'!H14)&lt;=0),"",'Planting plan'!H14)</f>
        <v/>
      </c>
    </row>
    <row r="515" customFormat="false" ht="15" hidden="false" customHeight="true" outlineLevel="0" collapsed="false">
      <c r="A515" s="24" t="str">
        <f aca="false">IF(OR('Planting plan'!A15="",N('Planting plan'!H15)&lt;=0),"",'Planting plan'!A15)</f>
        <v/>
      </c>
      <c r="B515" s="24" t="str">
        <f aca="false">IF(OR('Planting plan'!A15="",N('Planting plan'!H15)&lt;=0),"",'Planting plan'!E15)</f>
        <v/>
      </c>
      <c r="C515" s="24" t="str">
        <f aca="false">IF(OR('Planting plan'!A15="",N('Planting plan'!H15)&lt;=0),"",'Planting plan'!F15)</f>
        <v/>
      </c>
      <c r="D515" s="24" t="str">
        <f aca="false">IF(OR('Planting plan'!A15="",N('Planting plan'!H15)&lt;=0),"",'Planting plan'!H15)</f>
        <v/>
      </c>
    </row>
    <row r="516" customFormat="false" ht="15" hidden="false" customHeight="true" outlineLevel="0" collapsed="false">
      <c r="A516" s="24" t="str">
        <f aca="false">IF(OR('Planting plan'!A16="",N('Planting plan'!H16)&lt;=0),"",'Planting plan'!A16)</f>
        <v/>
      </c>
      <c r="B516" s="24" t="str">
        <f aca="false">IF(OR('Planting plan'!A16="",N('Planting plan'!H16)&lt;=0),"",'Planting plan'!E16)</f>
        <v/>
      </c>
      <c r="C516" s="24" t="str">
        <f aca="false">IF(OR('Planting plan'!A16="",N('Planting plan'!H16)&lt;=0),"",'Planting plan'!F16)</f>
        <v/>
      </c>
      <c r="D516" s="24" t="str">
        <f aca="false">IF(OR('Planting plan'!A16="",N('Planting plan'!H16)&lt;=0),"",'Planting plan'!H16)</f>
        <v/>
      </c>
    </row>
    <row r="517" customFormat="false" ht="15" hidden="false" customHeight="true" outlineLevel="0" collapsed="false">
      <c r="A517" s="24" t="str">
        <f aca="false">IF(OR('Planting plan'!A17="",N('Planting plan'!H17)&lt;=0),"",'Planting plan'!A17)</f>
        <v/>
      </c>
      <c r="B517" s="24" t="str">
        <f aca="false">IF(OR('Planting plan'!A17="",N('Planting plan'!H17)&lt;=0),"",'Planting plan'!E17)</f>
        <v/>
      </c>
      <c r="C517" s="24" t="str">
        <f aca="false">IF(OR('Planting plan'!A17="",N('Planting plan'!H17)&lt;=0),"",'Planting plan'!F17)</f>
        <v/>
      </c>
      <c r="D517" s="24" t="str">
        <f aca="false">IF(OR('Planting plan'!A17="",N('Planting plan'!H17)&lt;=0),"",'Planting plan'!H17)</f>
        <v/>
      </c>
    </row>
    <row r="518" customFormat="false" ht="15" hidden="false" customHeight="true" outlineLevel="0" collapsed="false">
      <c r="A518" s="24" t="str">
        <f aca="false">IF(OR('Planting plan'!A18="",N('Planting plan'!H18)&lt;=0),"",'Planting plan'!A18)</f>
        <v/>
      </c>
      <c r="B518" s="24" t="str">
        <f aca="false">IF(OR('Planting plan'!A18="",N('Planting plan'!H18)&lt;=0),"",'Planting plan'!E18)</f>
        <v/>
      </c>
      <c r="C518" s="24" t="str">
        <f aca="false">IF(OR('Planting plan'!A18="",N('Planting plan'!H18)&lt;=0),"",'Planting plan'!F18)</f>
        <v/>
      </c>
      <c r="D518" s="24" t="str">
        <f aca="false">IF(OR('Planting plan'!A18="",N('Planting plan'!H18)&lt;=0),"",'Planting plan'!H18)</f>
        <v/>
      </c>
    </row>
    <row r="519" customFormat="false" ht="15" hidden="false" customHeight="true" outlineLevel="0" collapsed="false">
      <c r="A519" s="24" t="str">
        <f aca="false">IF(OR('Planting plan'!A19="",N('Planting plan'!H19)&lt;=0),"",'Planting plan'!A19)</f>
        <v/>
      </c>
      <c r="B519" s="24" t="str">
        <f aca="false">IF(OR('Planting plan'!A19="",N('Planting plan'!H19)&lt;=0),"",'Planting plan'!E19)</f>
        <v/>
      </c>
      <c r="C519" s="24" t="str">
        <f aca="false">IF(OR('Planting plan'!A19="",N('Planting plan'!H19)&lt;=0),"",'Planting plan'!F19)</f>
        <v/>
      </c>
      <c r="D519" s="24" t="str">
        <f aca="false">IF(OR('Planting plan'!A19="",N('Planting plan'!H19)&lt;=0),"",'Planting plan'!H19)</f>
        <v/>
      </c>
    </row>
    <row r="520" customFormat="false" ht="15" hidden="false" customHeight="true" outlineLevel="0" collapsed="false">
      <c r="A520" s="24" t="str">
        <f aca="false">IF(OR('Planting plan'!A20="",N('Planting plan'!H20)&lt;=0),"",'Planting plan'!A20)</f>
        <v/>
      </c>
      <c r="B520" s="24" t="str">
        <f aca="false">IF(OR('Planting plan'!A20="",N('Planting plan'!H20)&lt;=0),"",'Planting plan'!E20)</f>
        <v/>
      </c>
      <c r="C520" s="24" t="str">
        <f aca="false">IF(OR('Planting plan'!A20="",N('Planting plan'!H20)&lt;=0),"",'Planting plan'!F20)</f>
        <v/>
      </c>
      <c r="D520" s="24" t="str">
        <f aca="false">IF(OR('Planting plan'!A20="",N('Planting plan'!H20)&lt;=0),"",'Planting plan'!H20)</f>
        <v/>
      </c>
    </row>
    <row r="521" customFormat="false" ht="15" hidden="false" customHeight="true" outlineLevel="0" collapsed="false">
      <c r="A521" s="24" t="str">
        <f aca="false">IF(OR('Planting plan'!A21="",N('Planting plan'!H21)&lt;=0),"",'Planting plan'!A21)</f>
        <v/>
      </c>
      <c r="B521" s="24" t="str">
        <f aca="false">IF(OR('Planting plan'!A21="",N('Planting plan'!H21)&lt;=0),"",'Planting plan'!E21)</f>
        <v/>
      </c>
      <c r="C521" s="24" t="str">
        <f aca="false">IF(OR('Planting plan'!A21="",N('Planting plan'!H21)&lt;=0),"",'Planting plan'!F21)</f>
        <v/>
      </c>
      <c r="D521" s="24" t="str">
        <f aca="false">IF(OR('Planting plan'!A21="",N('Planting plan'!H21)&lt;=0),"",'Planting plan'!H21)</f>
        <v/>
      </c>
    </row>
    <row r="522" customFormat="false" ht="15" hidden="false" customHeight="true" outlineLevel="0" collapsed="false">
      <c r="A522" s="24" t="str">
        <f aca="false">IF(OR('Planting plan'!A22="",N('Planting plan'!H22)&lt;=0),"",'Planting plan'!A22)</f>
        <v/>
      </c>
      <c r="B522" s="24" t="str">
        <f aca="false">IF(OR('Planting plan'!A22="",N('Planting plan'!H22)&lt;=0),"",'Planting plan'!E22)</f>
        <v/>
      </c>
      <c r="C522" s="24" t="str">
        <f aca="false">IF(OR('Planting plan'!A22="",N('Planting plan'!H22)&lt;=0),"",'Planting plan'!F22)</f>
        <v/>
      </c>
      <c r="D522" s="24" t="str">
        <f aca="false">IF(OR('Planting plan'!A22="",N('Planting plan'!H22)&lt;=0),"",'Planting plan'!H22)</f>
        <v/>
      </c>
    </row>
    <row r="523" customFormat="false" ht="15" hidden="false" customHeight="true" outlineLevel="0" collapsed="false">
      <c r="A523" s="24" t="str">
        <f aca="false">IF(OR('Planting plan'!A23="",N('Planting plan'!H23)&lt;=0),"",'Planting plan'!A23)</f>
        <v/>
      </c>
      <c r="B523" s="24" t="str">
        <f aca="false">IF(OR('Planting plan'!A23="",N('Planting plan'!H23)&lt;=0),"",'Planting plan'!E23)</f>
        <v/>
      </c>
      <c r="C523" s="24" t="str">
        <f aca="false">IF(OR('Planting plan'!A23="",N('Planting plan'!H23)&lt;=0),"",'Planting plan'!F23)</f>
        <v/>
      </c>
      <c r="D523" s="24" t="str">
        <f aca="false">IF(OR('Planting plan'!A23="",N('Planting plan'!H23)&lt;=0),"",'Planting plan'!H23)</f>
        <v/>
      </c>
    </row>
    <row r="524" customFormat="false" ht="15" hidden="false" customHeight="true" outlineLevel="0" collapsed="false">
      <c r="A524" s="24" t="str">
        <f aca="false">IF(OR('Planting plan'!A24="",N('Planting plan'!H24)&lt;=0),"",'Planting plan'!A24)</f>
        <v/>
      </c>
      <c r="B524" s="24" t="str">
        <f aca="false">IF(OR('Planting plan'!A24="",N('Planting plan'!H24)&lt;=0),"",'Planting plan'!E24)</f>
        <v/>
      </c>
      <c r="C524" s="24" t="str">
        <f aca="false">IF(OR('Planting plan'!A24="",N('Planting plan'!H24)&lt;=0),"",'Planting plan'!F24)</f>
        <v/>
      </c>
      <c r="D524" s="24" t="str">
        <f aca="false">IF(OR('Planting plan'!A24="",N('Planting plan'!H24)&lt;=0),"",'Planting plan'!H24)</f>
        <v/>
      </c>
    </row>
    <row r="525" customFormat="false" ht="15" hidden="false" customHeight="true" outlineLevel="0" collapsed="false">
      <c r="A525" s="24" t="str">
        <f aca="false">IF(OR('Planting plan'!A25="",N('Planting plan'!H25)&lt;=0),"",'Planting plan'!A25)</f>
        <v/>
      </c>
      <c r="B525" s="24" t="str">
        <f aca="false">IF(OR('Planting plan'!A25="",N('Planting plan'!H25)&lt;=0),"",'Planting plan'!E25)</f>
        <v/>
      </c>
      <c r="C525" s="24" t="str">
        <f aca="false">IF(OR('Planting plan'!A25="",N('Planting plan'!H25)&lt;=0),"",'Planting plan'!F25)</f>
        <v/>
      </c>
      <c r="D525" s="24" t="str">
        <f aca="false">IF(OR('Planting plan'!A25="",N('Planting plan'!H25)&lt;=0),"",'Planting plan'!H25)</f>
        <v/>
      </c>
    </row>
    <row r="526" customFormat="false" ht="15" hidden="false" customHeight="true" outlineLevel="0" collapsed="false">
      <c r="A526" s="24" t="str">
        <f aca="false">IF(OR('Planting plan'!A26="",N('Planting plan'!H26)&lt;=0),"",'Planting plan'!A26)</f>
        <v/>
      </c>
      <c r="B526" s="24" t="str">
        <f aca="false">IF(OR('Planting plan'!A26="",N('Planting plan'!H26)&lt;=0),"",'Planting plan'!E26)</f>
        <v/>
      </c>
      <c r="C526" s="24" t="str">
        <f aca="false">IF(OR('Planting plan'!A26="",N('Planting plan'!H26)&lt;=0),"",'Planting plan'!F26)</f>
        <v/>
      </c>
      <c r="D526" s="24" t="str">
        <f aca="false">IF(OR('Planting plan'!A26="",N('Planting plan'!H26)&lt;=0),"",'Planting plan'!H26)</f>
        <v/>
      </c>
    </row>
    <row r="527" customFormat="false" ht="15" hidden="false" customHeight="true" outlineLevel="0" collapsed="false">
      <c r="A527" s="24" t="str">
        <f aca="false">IF(OR('Planting plan'!A27="",N('Planting plan'!H27)&lt;=0),"",'Planting plan'!A27)</f>
        <v/>
      </c>
      <c r="B527" s="24" t="str">
        <f aca="false">IF(OR('Planting plan'!A27="",N('Planting plan'!H27)&lt;=0),"",'Planting plan'!E27)</f>
        <v/>
      </c>
      <c r="C527" s="24" t="str">
        <f aca="false">IF(OR('Planting plan'!A27="",N('Planting plan'!H27)&lt;=0),"",'Planting plan'!F27)</f>
        <v/>
      </c>
      <c r="D527" s="24" t="str">
        <f aca="false">IF(OR('Planting plan'!A27="",N('Planting plan'!H27)&lt;=0),"",'Planting plan'!H27)</f>
        <v/>
      </c>
    </row>
    <row r="528" customFormat="false" ht="15" hidden="false" customHeight="true" outlineLevel="0" collapsed="false">
      <c r="A528" s="24" t="str">
        <f aca="false">IF(OR('Planting plan'!A28="",N('Planting plan'!H28)&lt;=0),"",'Planting plan'!A28)</f>
        <v/>
      </c>
      <c r="B528" s="24" t="str">
        <f aca="false">IF(OR('Planting plan'!A28="",N('Planting plan'!H28)&lt;=0),"",'Planting plan'!E28)</f>
        <v/>
      </c>
      <c r="C528" s="24" t="str">
        <f aca="false">IF(OR('Planting plan'!A28="",N('Planting plan'!H28)&lt;=0),"",'Planting plan'!F28)</f>
        <v/>
      </c>
      <c r="D528" s="24" t="str">
        <f aca="false">IF(OR('Planting plan'!A28="",N('Planting plan'!H28)&lt;=0),"",'Planting plan'!H28)</f>
        <v/>
      </c>
    </row>
    <row r="529" customFormat="false" ht="15" hidden="false" customHeight="true" outlineLevel="0" collapsed="false">
      <c r="A529" s="24" t="str">
        <f aca="false">IF(OR('Planting plan'!A29="",N('Planting plan'!H29)&lt;=0),"",'Planting plan'!A29)</f>
        <v/>
      </c>
      <c r="B529" s="24" t="str">
        <f aca="false">IF(OR('Planting plan'!A29="",N('Planting plan'!H29)&lt;=0),"",'Planting plan'!E29)</f>
        <v/>
      </c>
      <c r="C529" s="24" t="str">
        <f aca="false">IF(OR('Planting plan'!A29="",N('Planting plan'!H29)&lt;=0),"",'Planting plan'!F29)</f>
        <v/>
      </c>
      <c r="D529" s="24" t="str">
        <f aca="false">IF(OR('Planting plan'!A29="",N('Planting plan'!H29)&lt;=0),"",'Planting plan'!H29)</f>
        <v/>
      </c>
    </row>
    <row r="530" customFormat="false" ht="15" hidden="false" customHeight="true" outlineLevel="0" collapsed="false">
      <c r="A530" s="24" t="str">
        <f aca="false">IF(OR('Planting plan'!A30="",N('Planting plan'!H30)&lt;=0),"",'Planting plan'!A30)</f>
        <v/>
      </c>
      <c r="B530" s="24" t="str">
        <f aca="false">IF(OR('Planting plan'!A30="",N('Planting plan'!H30)&lt;=0),"",'Planting plan'!E30)</f>
        <v/>
      </c>
      <c r="C530" s="24" t="str">
        <f aca="false">IF(OR('Planting plan'!A30="",N('Planting plan'!H30)&lt;=0),"",'Planting plan'!F30)</f>
        <v/>
      </c>
      <c r="D530" s="24" t="str">
        <f aca="false">IF(OR('Planting plan'!A30="",N('Planting plan'!H30)&lt;=0),"",'Planting plan'!H30)</f>
        <v/>
      </c>
    </row>
    <row r="531" customFormat="false" ht="15" hidden="false" customHeight="true" outlineLevel="0" collapsed="false">
      <c r="A531" s="24" t="str">
        <f aca="false">IF(OR('Planting plan'!A31="",N('Planting plan'!H31)&lt;=0),"",'Planting plan'!A31)</f>
        <v/>
      </c>
      <c r="B531" s="24" t="str">
        <f aca="false">IF(OR('Planting plan'!A31="",N('Planting plan'!H31)&lt;=0),"",'Planting plan'!E31)</f>
        <v/>
      </c>
      <c r="C531" s="24" t="str">
        <f aca="false">IF(OR('Planting plan'!A31="",N('Planting plan'!H31)&lt;=0),"",'Planting plan'!F31)</f>
        <v/>
      </c>
      <c r="D531" s="24" t="str">
        <f aca="false">IF(OR('Planting plan'!A31="",N('Planting plan'!H31)&lt;=0),"",'Planting plan'!H31)</f>
        <v/>
      </c>
    </row>
    <row r="532" customFormat="false" ht="15" hidden="false" customHeight="true" outlineLevel="0" collapsed="false">
      <c r="A532" s="24" t="str">
        <f aca="false">IF(OR('Planting plan'!A32="",N('Planting plan'!H32)&lt;=0),"",'Planting plan'!A32)</f>
        <v/>
      </c>
      <c r="B532" s="24" t="str">
        <f aca="false">IF(OR('Planting plan'!A32="",N('Planting plan'!H32)&lt;=0),"",'Planting plan'!E32)</f>
        <v/>
      </c>
      <c r="C532" s="24" t="str">
        <f aca="false">IF(OR('Planting plan'!A32="",N('Planting plan'!H32)&lt;=0),"",'Planting plan'!F32)</f>
        <v/>
      </c>
      <c r="D532" s="24" t="str">
        <f aca="false">IF(OR('Planting plan'!A32="",N('Planting plan'!H32)&lt;=0),"",'Planting plan'!H32)</f>
        <v/>
      </c>
    </row>
    <row r="533" customFormat="false" ht="15" hidden="false" customHeight="true" outlineLevel="0" collapsed="false">
      <c r="A533" s="24" t="str">
        <f aca="false">IF(OR('Planting plan'!A33="",N('Planting plan'!H33)&lt;=0),"",'Planting plan'!A33)</f>
        <v/>
      </c>
      <c r="B533" s="24" t="str">
        <f aca="false">IF(OR('Planting plan'!A33="",N('Planting plan'!H33)&lt;=0),"",'Planting plan'!E33)</f>
        <v/>
      </c>
      <c r="C533" s="24" t="str">
        <f aca="false">IF(OR('Planting plan'!A33="",N('Planting plan'!H33)&lt;=0),"",'Planting plan'!F33)</f>
        <v/>
      </c>
      <c r="D533" s="24" t="str">
        <f aca="false">IF(OR('Planting plan'!A33="",N('Planting plan'!H33)&lt;=0),"",'Planting plan'!H33)</f>
        <v/>
      </c>
    </row>
    <row r="534" customFormat="false" ht="15" hidden="false" customHeight="true" outlineLevel="0" collapsed="false">
      <c r="A534" s="24" t="str">
        <f aca="false">IF(OR('Planting plan'!A34="",N('Planting plan'!H34)&lt;=0),"",'Planting plan'!A34)</f>
        <v/>
      </c>
      <c r="B534" s="24" t="str">
        <f aca="false">IF(OR('Planting plan'!A34="",N('Planting plan'!H34)&lt;=0),"",'Planting plan'!E34)</f>
        <v/>
      </c>
      <c r="C534" s="24" t="str">
        <f aca="false">IF(OR('Planting plan'!A34="",N('Planting plan'!H34)&lt;=0),"",'Planting plan'!F34)</f>
        <v/>
      </c>
      <c r="D534" s="24" t="str">
        <f aca="false">IF(OR('Planting plan'!A34="",N('Planting plan'!H34)&lt;=0),"",'Planting plan'!H34)</f>
        <v/>
      </c>
    </row>
    <row r="535" customFormat="false" ht="15" hidden="false" customHeight="true" outlineLevel="0" collapsed="false">
      <c r="A535" s="24" t="str">
        <f aca="false">IF(OR('Planting plan'!A35="",N('Planting plan'!H35)&lt;=0),"",'Planting plan'!A35)</f>
        <v/>
      </c>
      <c r="B535" s="24" t="str">
        <f aca="false">IF(OR('Planting plan'!A35="",N('Planting plan'!H35)&lt;=0),"",'Planting plan'!E35)</f>
        <v/>
      </c>
      <c r="C535" s="24" t="str">
        <f aca="false">IF(OR('Planting plan'!A35="",N('Planting plan'!H35)&lt;=0),"",'Planting plan'!F35)</f>
        <v/>
      </c>
      <c r="D535" s="24" t="str">
        <f aca="false">IF(OR('Planting plan'!A35="",N('Planting plan'!H35)&lt;=0),"",'Planting plan'!H35)</f>
        <v/>
      </c>
    </row>
    <row r="536" customFormat="false" ht="15" hidden="false" customHeight="true" outlineLevel="0" collapsed="false">
      <c r="A536" s="24" t="str">
        <f aca="false">IF(OR('Planting plan'!A36="",N('Planting plan'!H36)&lt;=0),"",'Planting plan'!A36)</f>
        <v/>
      </c>
      <c r="B536" s="24" t="str">
        <f aca="false">IF(OR('Planting plan'!A36="",N('Planting plan'!H36)&lt;=0),"",'Planting plan'!E36)</f>
        <v/>
      </c>
      <c r="C536" s="24" t="str">
        <f aca="false">IF(OR('Planting plan'!A36="",N('Planting plan'!H36)&lt;=0),"",'Planting plan'!F36)</f>
        <v/>
      </c>
      <c r="D536" s="24" t="str">
        <f aca="false">IF(OR('Planting plan'!A36="",N('Planting plan'!H36)&lt;=0),"",'Planting plan'!H36)</f>
        <v/>
      </c>
    </row>
    <row r="537" customFormat="false" ht="15" hidden="false" customHeight="true" outlineLevel="0" collapsed="false">
      <c r="A537" s="24" t="str">
        <f aca="false">IF(OR('Planting plan'!A37="",N('Planting plan'!H37)&lt;=0),"",'Planting plan'!A37)</f>
        <v/>
      </c>
      <c r="B537" s="24" t="str">
        <f aca="false">IF(OR('Planting plan'!A37="",N('Planting plan'!H37)&lt;=0),"",'Planting plan'!E37)</f>
        <v/>
      </c>
      <c r="C537" s="24" t="str">
        <f aca="false">IF(OR('Planting plan'!A37="",N('Planting plan'!H37)&lt;=0),"",'Planting plan'!F37)</f>
        <v/>
      </c>
      <c r="D537" s="24" t="str">
        <f aca="false">IF(OR('Planting plan'!A37="",N('Planting plan'!H37)&lt;=0),"",'Planting plan'!H37)</f>
        <v/>
      </c>
    </row>
    <row r="538" customFormat="false" ht="15" hidden="false" customHeight="true" outlineLevel="0" collapsed="false">
      <c r="A538" s="24" t="str">
        <f aca="false">IF(OR('Planting plan'!A38="",N('Planting plan'!H38)&lt;=0),"",'Planting plan'!A38)</f>
        <v/>
      </c>
      <c r="B538" s="24" t="str">
        <f aca="false">IF(OR('Planting plan'!A38="",N('Planting plan'!H38)&lt;=0),"",'Planting plan'!E38)</f>
        <v/>
      </c>
      <c r="C538" s="24" t="str">
        <f aca="false">IF(OR('Planting plan'!A38="",N('Planting plan'!H38)&lt;=0),"",'Planting plan'!F38)</f>
        <v/>
      </c>
      <c r="D538" s="24" t="str">
        <f aca="false">IF(OR('Planting plan'!A38="",N('Planting plan'!H38)&lt;=0),"",'Planting plan'!H38)</f>
        <v/>
      </c>
    </row>
    <row r="539" customFormat="false" ht="15" hidden="false" customHeight="true" outlineLevel="0" collapsed="false">
      <c r="A539" s="24" t="str">
        <f aca="false">IF(OR('Planting plan'!A39="",N('Planting plan'!H39)&lt;=0),"",'Planting plan'!A39)</f>
        <v/>
      </c>
      <c r="B539" s="24" t="str">
        <f aca="false">IF(OR('Planting plan'!A39="",N('Planting plan'!H39)&lt;=0),"",'Planting plan'!E39)</f>
        <v/>
      </c>
      <c r="C539" s="24" t="str">
        <f aca="false">IF(OR('Planting plan'!A39="",N('Planting plan'!H39)&lt;=0),"",'Planting plan'!F39)</f>
        <v/>
      </c>
      <c r="D539" s="24" t="str">
        <f aca="false">IF(OR('Planting plan'!A39="",N('Planting plan'!H39)&lt;=0),"",'Planting plan'!H39)</f>
        <v/>
      </c>
    </row>
    <row r="540" customFormat="false" ht="15" hidden="false" customHeight="true" outlineLevel="0" collapsed="false">
      <c r="A540" s="24" t="str">
        <f aca="false">IF(OR('Planting plan'!A40="",N('Planting plan'!H40)&lt;=0),"",'Planting plan'!A40)</f>
        <v/>
      </c>
      <c r="B540" s="24" t="str">
        <f aca="false">IF(OR('Planting plan'!A40="",N('Planting plan'!H40)&lt;=0),"",'Planting plan'!E40)</f>
        <v/>
      </c>
      <c r="C540" s="24" t="str">
        <f aca="false">IF(OR('Planting plan'!A40="",N('Planting plan'!H40)&lt;=0),"",'Planting plan'!F40)</f>
        <v/>
      </c>
      <c r="D540" s="24" t="str">
        <f aca="false">IF(OR('Planting plan'!A40="",N('Planting plan'!H40)&lt;=0),"",'Planting plan'!H40)</f>
        <v/>
      </c>
    </row>
    <row r="541" customFormat="false" ht="15" hidden="false" customHeight="true" outlineLevel="0" collapsed="false">
      <c r="A541" s="24" t="str">
        <f aca="false">IF(OR('Planting plan'!A41="",N('Planting plan'!H41)&lt;=0),"",'Planting plan'!A41)</f>
        <v/>
      </c>
      <c r="B541" s="24" t="str">
        <f aca="false">IF(OR('Planting plan'!A41="",N('Planting plan'!H41)&lt;=0),"",'Planting plan'!E41)</f>
        <v/>
      </c>
      <c r="C541" s="24" t="str">
        <f aca="false">IF(OR('Planting plan'!A41="",N('Planting plan'!H41)&lt;=0),"",'Planting plan'!F41)</f>
        <v/>
      </c>
      <c r="D541" s="24" t="str">
        <f aca="false">IF(OR('Planting plan'!A41="",N('Planting plan'!H41)&lt;=0),"",'Planting plan'!H41)</f>
        <v/>
      </c>
    </row>
    <row r="542" customFormat="false" ht="15" hidden="false" customHeight="true" outlineLevel="0" collapsed="false">
      <c r="A542" s="24" t="str">
        <f aca="false">IF(OR('Planting plan'!A42="",N('Planting plan'!H42)&lt;=0),"",'Planting plan'!A42)</f>
        <v/>
      </c>
      <c r="B542" s="24" t="str">
        <f aca="false">IF(OR('Planting plan'!A42="",N('Planting plan'!H42)&lt;=0),"",'Planting plan'!E42)</f>
        <v/>
      </c>
      <c r="C542" s="24" t="str">
        <f aca="false">IF(OR('Planting plan'!A42="",N('Planting plan'!H42)&lt;=0),"",'Planting plan'!F42)</f>
        <v/>
      </c>
      <c r="D542" s="24" t="str">
        <f aca="false">IF(OR('Planting plan'!A42="",N('Planting plan'!H42)&lt;=0),"",'Planting plan'!H42)</f>
        <v/>
      </c>
    </row>
    <row r="543" customFormat="false" ht="15" hidden="false" customHeight="true" outlineLevel="0" collapsed="false">
      <c r="A543" s="24" t="str">
        <f aca="false">IF(OR('Planting plan'!A43="",N('Planting plan'!H43)&lt;=0),"",'Planting plan'!A43)</f>
        <v/>
      </c>
      <c r="B543" s="24" t="str">
        <f aca="false">IF(OR('Planting plan'!A43="",N('Planting plan'!H43)&lt;=0),"",'Planting plan'!E43)</f>
        <v/>
      </c>
      <c r="C543" s="24" t="str">
        <f aca="false">IF(OR('Planting plan'!A43="",N('Planting plan'!H43)&lt;=0),"",'Planting plan'!F43)</f>
        <v/>
      </c>
      <c r="D543" s="24" t="str">
        <f aca="false">IF(OR('Planting plan'!A43="",N('Planting plan'!H43)&lt;=0),"",'Planting plan'!H43)</f>
        <v/>
      </c>
    </row>
    <row r="544" customFormat="false" ht="15" hidden="false" customHeight="true" outlineLevel="0" collapsed="false">
      <c r="A544" s="24" t="str">
        <f aca="false">IF(OR('Planting plan'!A44="",N('Planting plan'!H44)&lt;=0),"",'Planting plan'!A44)</f>
        <v/>
      </c>
      <c r="B544" s="24" t="str">
        <f aca="false">IF(OR('Planting plan'!A44="",N('Planting plan'!H44)&lt;=0),"",'Planting plan'!E44)</f>
        <v/>
      </c>
      <c r="C544" s="24" t="str">
        <f aca="false">IF(OR('Planting plan'!A44="",N('Planting plan'!H44)&lt;=0),"",'Planting plan'!F44)</f>
        <v/>
      </c>
      <c r="D544" s="24" t="str">
        <f aca="false">IF(OR('Planting plan'!A44="",N('Planting plan'!H44)&lt;=0),"",'Planting plan'!H44)</f>
        <v/>
      </c>
    </row>
    <row r="545" customFormat="false" ht="15" hidden="false" customHeight="true" outlineLevel="0" collapsed="false">
      <c r="A545" s="24" t="str">
        <f aca="false">IF(OR('Planting plan'!A45="",N('Planting plan'!H45)&lt;=0),"",'Planting plan'!A45)</f>
        <v/>
      </c>
      <c r="B545" s="24" t="str">
        <f aca="false">IF(OR('Planting plan'!A45="",N('Planting plan'!H45)&lt;=0),"",'Planting plan'!E45)</f>
        <v/>
      </c>
      <c r="C545" s="24" t="str">
        <f aca="false">IF(OR('Planting plan'!A45="",N('Planting plan'!H45)&lt;=0),"",'Planting plan'!F45)</f>
        <v/>
      </c>
      <c r="D545" s="24" t="str">
        <f aca="false">IF(OR('Planting plan'!A45="",N('Planting plan'!H45)&lt;=0),"",'Planting plan'!H45)</f>
        <v/>
      </c>
    </row>
    <row r="546" customFormat="false" ht="15" hidden="false" customHeight="true" outlineLevel="0" collapsed="false">
      <c r="A546" s="24" t="str">
        <f aca="false">IF(OR('Planting plan'!A46="",N('Planting plan'!H46)&lt;=0),"",'Planting plan'!A46)</f>
        <v/>
      </c>
      <c r="B546" s="24" t="str">
        <f aca="false">IF(OR('Planting plan'!A46="",N('Planting plan'!H46)&lt;=0),"",'Planting plan'!E46)</f>
        <v/>
      </c>
      <c r="C546" s="24" t="str">
        <f aca="false">IF(OR('Planting plan'!A46="",N('Planting plan'!H46)&lt;=0),"",'Planting plan'!F46)</f>
        <v/>
      </c>
      <c r="D546" s="24" t="str">
        <f aca="false">IF(OR('Planting plan'!A46="",N('Planting plan'!H46)&lt;=0),"",'Planting plan'!H46)</f>
        <v/>
      </c>
    </row>
    <row r="547" customFormat="false" ht="15" hidden="false" customHeight="true" outlineLevel="0" collapsed="false">
      <c r="A547" s="24" t="str">
        <f aca="false">IF(OR('Planting plan'!A47="",N('Planting plan'!H47)&lt;=0),"",'Planting plan'!A47)</f>
        <v/>
      </c>
      <c r="B547" s="24" t="str">
        <f aca="false">IF(OR('Planting plan'!A47="",N('Planting plan'!H47)&lt;=0),"",'Planting plan'!E47)</f>
        <v/>
      </c>
      <c r="C547" s="24" t="str">
        <f aca="false">IF(OR('Planting plan'!A47="",N('Planting plan'!H47)&lt;=0),"",'Planting plan'!F47)</f>
        <v/>
      </c>
      <c r="D547" s="24" t="str">
        <f aca="false">IF(OR('Planting plan'!A47="",N('Planting plan'!H47)&lt;=0),"",'Planting plan'!H47)</f>
        <v/>
      </c>
    </row>
    <row r="548" customFormat="false" ht="15" hidden="false" customHeight="true" outlineLevel="0" collapsed="false">
      <c r="A548" s="24" t="str">
        <f aca="false">IF(OR('Planting plan'!A48="",N('Planting plan'!H48)&lt;=0),"",'Planting plan'!A48)</f>
        <v/>
      </c>
      <c r="B548" s="24" t="str">
        <f aca="false">IF(OR('Planting plan'!A48="",N('Planting plan'!H48)&lt;=0),"",'Planting plan'!E48)</f>
        <v/>
      </c>
      <c r="C548" s="24" t="str">
        <f aca="false">IF(OR('Planting plan'!A48="",N('Planting plan'!H48)&lt;=0),"",'Planting plan'!F48)</f>
        <v/>
      </c>
      <c r="D548" s="24" t="str">
        <f aca="false">IF(OR('Planting plan'!A48="",N('Planting plan'!H48)&lt;=0),"",'Planting plan'!H48)</f>
        <v/>
      </c>
    </row>
    <row r="549" customFormat="false" ht="15" hidden="false" customHeight="true" outlineLevel="0" collapsed="false">
      <c r="A549" s="24" t="str">
        <f aca="false">IF(OR('Planting plan'!A49="",N('Planting plan'!H49)&lt;=0),"",'Planting plan'!A49)</f>
        <v/>
      </c>
      <c r="B549" s="24" t="str">
        <f aca="false">IF(OR('Planting plan'!A49="",N('Planting plan'!H49)&lt;=0),"",'Planting plan'!E49)</f>
        <v/>
      </c>
      <c r="C549" s="24" t="str">
        <f aca="false">IF(OR('Planting plan'!A49="",N('Planting plan'!H49)&lt;=0),"",'Planting plan'!F49)</f>
        <v/>
      </c>
      <c r="D549" s="24" t="str">
        <f aca="false">IF(OR('Planting plan'!A49="",N('Planting plan'!H49)&lt;=0),"",'Planting plan'!H49)</f>
        <v/>
      </c>
    </row>
    <row r="550" customFormat="false" ht="15" hidden="false" customHeight="true" outlineLevel="0" collapsed="false">
      <c r="A550" s="24" t="str">
        <f aca="false">IF(OR('Planting plan'!A50="",N('Planting plan'!H50)&lt;=0),"",'Planting plan'!A50)</f>
        <v/>
      </c>
      <c r="B550" s="24" t="str">
        <f aca="false">IF(OR('Planting plan'!A50="",N('Planting plan'!H50)&lt;=0),"",'Planting plan'!E50)</f>
        <v/>
      </c>
      <c r="C550" s="24" t="str">
        <f aca="false">IF(OR('Planting plan'!A50="",N('Planting plan'!H50)&lt;=0),"",'Planting plan'!F50)</f>
        <v/>
      </c>
      <c r="D550" s="24" t="str">
        <f aca="false">IF(OR('Planting plan'!A50="",N('Planting plan'!H50)&lt;=0),"",'Planting plan'!H50)</f>
        <v/>
      </c>
    </row>
    <row r="551" customFormat="false" ht="15" hidden="false" customHeight="true" outlineLevel="0" collapsed="false">
      <c r="A551" s="24" t="str">
        <f aca="false">IF(OR('Planting plan'!A51="",N('Planting plan'!H51)&lt;=0),"",'Planting plan'!A51)</f>
        <v/>
      </c>
      <c r="B551" s="24" t="str">
        <f aca="false">IF(OR('Planting plan'!A51="",N('Planting plan'!H51)&lt;=0),"",'Planting plan'!E51)</f>
        <v/>
      </c>
      <c r="C551" s="24" t="str">
        <f aca="false">IF(OR('Planting plan'!A51="",N('Planting plan'!H51)&lt;=0),"",'Planting plan'!F51)</f>
        <v/>
      </c>
      <c r="D551" s="24" t="str">
        <f aca="false">IF(OR('Planting plan'!A51="",N('Planting plan'!H51)&lt;=0),"",'Planting plan'!H51)</f>
        <v/>
      </c>
    </row>
    <row r="552" customFormat="false" ht="15" hidden="false" customHeight="true" outlineLevel="0" collapsed="false">
      <c r="A552" s="24" t="str">
        <f aca="false">IF(OR('Planting plan'!A52="",N('Planting plan'!H52)&lt;=0),"",'Planting plan'!A52)</f>
        <v/>
      </c>
      <c r="B552" s="24" t="str">
        <f aca="false">IF(OR('Planting plan'!A52="",N('Planting plan'!H52)&lt;=0),"",'Planting plan'!E52)</f>
        <v/>
      </c>
      <c r="C552" s="24" t="str">
        <f aca="false">IF(OR('Planting plan'!A52="",N('Planting plan'!H52)&lt;=0),"",'Planting plan'!F52)</f>
        <v/>
      </c>
      <c r="D552" s="24" t="str">
        <f aca="false">IF(OR('Planting plan'!A52="",N('Planting plan'!H52)&lt;=0),"",'Planting plan'!H52)</f>
        <v/>
      </c>
    </row>
    <row r="553" customFormat="false" ht="15" hidden="false" customHeight="true" outlineLevel="0" collapsed="false">
      <c r="A553" s="24" t="str">
        <f aca="false">IF(OR('Planting plan'!A53="",N('Planting plan'!H53)&lt;=0),"",'Planting plan'!A53)</f>
        <v/>
      </c>
      <c r="B553" s="24" t="str">
        <f aca="false">IF(OR('Planting plan'!A53="",N('Planting plan'!H53)&lt;=0),"",'Planting plan'!E53)</f>
        <v/>
      </c>
      <c r="C553" s="24" t="str">
        <f aca="false">IF(OR('Planting plan'!A53="",N('Planting plan'!H53)&lt;=0),"",'Planting plan'!F53)</f>
        <v/>
      </c>
      <c r="D553" s="24" t="str">
        <f aca="false">IF(OR('Planting plan'!A53="",N('Planting plan'!H53)&lt;=0),"",'Planting plan'!H53)</f>
        <v/>
      </c>
    </row>
    <row r="554" customFormat="false" ht="15" hidden="false" customHeight="true" outlineLevel="0" collapsed="false">
      <c r="A554" s="24" t="str">
        <f aca="false">IF(OR('Planting plan'!A54="",N('Planting plan'!H54)&lt;=0),"",'Planting plan'!A54)</f>
        <v/>
      </c>
      <c r="B554" s="24" t="str">
        <f aca="false">IF(OR('Planting plan'!A54="",N('Planting plan'!H54)&lt;=0),"",'Planting plan'!E54)</f>
        <v/>
      </c>
      <c r="C554" s="24" t="str">
        <f aca="false">IF(OR('Planting plan'!A54="",N('Planting plan'!H54)&lt;=0),"",'Planting plan'!F54)</f>
        <v/>
      </c>
      <c r="D554" s="24" t="str">
        <f aca="false">IF(OR('Planting plan'!A54="",N('Planting plan'!H54)&lt;=0),"",'Planting plan'!H54)</f>
        <v/>
      </c>
    </row>
    <row r="555" customFormat="false" ht="15" hidden="false" customHeight="true" outlineLevel="0" collapsed="false">
      <c r="A555" s="24" t="str">
        <f aca="false">IF(OR('Planting plan'!A55="",N('Planting plan'!H55)&lt;=0),"",'Planting plan'!A55)</f>
        <v/>
      </c>
      <c r="B555" s="24" t="str">
        <f aca="false">IF(OR('Planting plan'!A55="",N('Planting plan'!H55)&lt;=0),"",'Planting plan'!E55)</f>
        <v/>
      </c>
      <c r="C555" s="24" t="str">
        <f aca="false">IF(OR('Planting plan'!A55="",N('Planting plan'!H55)&lt;=0),"",'Planting plan'!F55)</f>
        <v/>
      </c>
      <c r="D555" s="24" t="str">
        <f aca="false">IF(OR('Planting plan'!A55="",N('Planting plan'!H55)&lt;=0),"",'Planting plan'!H55)</f>
        <v/>
      </c>
    </row>
    <row r="556" customFormat="false" ht="15" hidden="false" customHeight="true" outlineLevel="0" collapsed="false">
      <c r="A556" s="24" t="str">
        <f aca="false">IF(OR('Planting plan'!A56="",N('Planting plan'!H56)&lt;=0),"",'Planting plan'!A56)</f>
        <v/>
      </c>
      <c r="B556" s="24" t="str">
        <f aca="false">IF(OR('Planting plan'!A56="",N('Planting plan'!H56)&lt;=0),"",'Planting plan'!E56)</f>
        <v/>
      </c>
      <c r="C556" s="24" t="str">
        <f aca="false">IF(OR('Planting plan'!A56="",N('Planting plan'!H56)&lt;=0),"",'Planting plan'!F56)</f>
        <v/>
      </c>
      <c r="D556" s="24" t="str">
        <f aca="false">IF(OR('Planting plan'!A56="",N('Planting plan'!H56)&lt;=0),"",'Planting plan'!H56)</f>
        <v/>
      </c>
    </row>
    <row r="557" customFormat="false" ht="15" hidden="false" customHeight="true" outlineLevel="0" collapsed="false">
      <c r="A557" s="24" t="str">
        <f aca="false">IF(OR('Planting plan'!A57="",N('Planting plan'!H57)&lt;=0),"",'Planting plan'!A57)</f>
        <v/>
      </c>
      <c r="B557" s="24" t="str">
        <f aca="false">IF(OR('Planting plan'!A57="",N('Planting plan'!H57)&lt;=0),"",'Planting plan'!E57)</f>
        <v/>
      </c>
      <c r="C557" s="24" t="str">
        <f aca="false">IF(OR('Planting plan'!A57="",N('Planting plan'!H57)&lt;=0),"",'Planting plan'!F57)</f>
        <v/>
      </c>
      <c r="D557" s="24" t="str">
        <f aca="false">IF(OR('Planting plan'!A57="",N('Planting plan'!H57)&lt;=0),"",'Planting plan'!H57)</f>
        <v/>
      </c>
    </row>
    <row r="558" customFormat="false" ht="15" hidden="false" customHeight="true" outlineLevel="0" collapsed="false">
      <c r="A558" s="24" t="str">
        <f aca="false">IF(OR('Planting plan'!A58="",N('Planting plan'!H58)&lt;=0),"",'Planting plan'!A58)</f>
        <v/>
      </c>
      <c r="B558" s="24" t="str">
        <f aca="false">IF(OR('Planting plan'!A58="",N('Planting plan'!H58)&lt;=0),"",'Planting plan'!E58)</f>
        <v/>
      </c>
      <c r="C558" s="24" t="str">
        <f aca="false">IF(OR('Planting plan'!A58="",N('Planting plan'!H58)&lt;=0),"",'Planting plan'!F58)</f>
        <v/>
      </c>
      <c r="D558" s="24" t="str">
        <f aca="false">IF(OR('Planting plan'!A58="",N('Planting plan'!H58)&lt;=0),"",'Planting plan'!H58)</f>
        <v/>
      </c>
    </row>
    <row r="559" customFormat="false" ht="15" hidden="false" customHeight="true" outlineLevel="0" collapsed="false">
      <c r="A559" s="24" t="str">
        <f aca="false">IF(OR('Planting plan'!A59="",N('Planting plan'!H59)&lt;=0),"",'Planting plan'!A59)</f>
        <v/>
      </c>
      <c r="B559" s="24" t="str">
        <f aca="false">IF(OR('Planting plan'!A59="",N('Planting plan'!H59)&lt;=0),"",'Planting plan'!E59)</f>
        <v/>
      </c>
      <c r="C559" s="24" t="str">
        <f aca="false">IF(OR('Planting plan'!A59="",N('Planting plan'!H59)&lt;=0),"",'Planting plan'!F59)</f>
        <v/>
      </c>
      <c r="D559" s="24" t="str">
        <f aca="false">IF(OR('Planting plan'!A59="",N('Planting plan'!H59)&lt;=0),"",'Planting plan'!H59)</f>
        <v/>
      </c>
    </row>
    <row r="560" customFormat="false" ht="15" hidden="false" customHeight="true" outlineLevel="0" collapsed="false">
      <c r="A560" s="24" t="str">
        <f aca="false">IF(OR('Planting plan'!A60="",N('Planting plan'!H60)&lt;=0),"",'Planting plan'!A60)</f>
        <v/>
      </c>
      <c r="B560" s="24" t="str">
        <f aca="false">IF(OR('Planting plan'!A60="",N('Planting plan'!H60)&lt;=0),"",'Planting plan'!E60)</f>
        <v/>
      </c>
      <c r="C560" s="24" t="str">
        <f aca="false">IF(OR('Planting plan'!A60="",N('Planting plan'!H60)&lt;=0),"",'Planting plan'!F60)</f>
        <v/>
      </c>
      <c r="D560" s="24" t="str">
        <f aca="false">IF(OR('Planting plan'!A60="",N('Planting plan'!H60)&lt;=0),"",'Planting plan'!H60)</f>
        <v/>
      </c>
    </row>
    <row r="561" customFormat="false" ht="15" hidden="false" customHeight="true" outlineLevel="0" collapsed="false">
      <c r="A561" s="24" t="str">
        <f aca="false">IF(OR('Planting plan'!A61="",N('Planting plan'!H61)&lt;=0),"",'Planting plan'!A61)</f>
        <v/>
      </c>
      <c r="B561" s="24" t="str">
        <f aca="false">IF(OR('Planting plan'!A61="",N('Planting plan'!H61)&lt;=0),"",'Planting plan'!E61)</f>
        <v/>
      </c>
      <c r="C561" s="24" t="str">
        <f aca="false">IF(OR('Planting plan'!A61="",N('Planting plan'!H61)&lt;=0),"",'Planting plan'!F61)</f>
        <v/>
      </c>
      <c r="D561" s="24" t="str">
        <f aca="false">IF(OR('Planting plan'!A61="",N('Planting plan'!H61)&lt;=0),"",'Planting plan'!H61)</f>
        <v/>
      </c>
    </row>
    <row r="562" customFormat="false" ht="15" hidden="false" customHeight="true" outlineLevel="0" collapsed="false">
      <c r="A562" s="24" t="str">
        <f aca="false">IF(OR('Planting plan'!A62="",N('Planting plan'!H62)&lt;=0),"",'Planting plan'!A62)</f>
        <v/>
      </c>
      <c r="B562" s="24" t="str">
        <f aca="false">IF(OR('Planting plan'!A62="",N('Planting plan'!H62)&lt;=0),"",'Planting plan'!E62)</f>
        <v/>
      </c>
      <c r="C562" s="24" t="str">
        <f aca="false">IF(OR('Planting plan'!A62="",N('Planting plan'!H62)&lt;=0),"",'Planting plan'!F62)</f>
        <v/>
      </c>
      <c r="D562" s="24" t="str">
        <f aca="false">IF(OR('Planting plan'!A62="",N('Planting plan'!H62)&lt;=0),"",'Planting plan'!H62)</f>
        <v/>
      </c>
    </row>
    <row r="563" customFormat="false" ht="15" hidden="false" customHeight="true" outlineLevel="0" collapsed="false">
      <c r="A563" s="24" t="str">
        <f aca="false">IF(OR('Planting plan'!A63="",N('Planting plan'!H63)&lt;=0),"",'Planting plan'!A63)</f>
        <v/>
      </c>
      <c r="B563" s="24" t="str">
        <f aca="false">IF(OR('Planting plan'!A63="",N('Planting plan'!H63)&lt;=0),"",'Planting plan'!E63)</f>
        <v/>
      </c>
      <c r="C563" s="24" t="str">
        <f aca="false">IF(OR('Planting plan'!A63="",N('Planting plan'!H63)&lt;=0),"",'Planting plan'!F63)</f>
        <v/>
      </c>
      <c r="D563" s="24" t="str">
        <f aca="false">IF(OR('Planting plan'!A63="",N('Planting plan'!H63)&lt;=0),"",'Planting plan'!H63)</f>
        <v/>
      </c>
    </row>
    <row r="564" customFormat="false" ht="15" hidden="false" customHeight="true" outlineLevel="0" collapsed="false">
      <c r="A564" s="24" t="str">
        <f aca="false">IF(OR('Planting plan'!A64="",N('Planting plan'!H64)&lt;=0),"",'Planting plan'!A64)</f>
        <v/>
      </c>
      <c r="B564" s="24" t="str">
        <f aca="false">IF(OR('Planting plan'!A64="",N('Planting plan'!H64)&lt;=0),"",'Planting plan'!E64)</f>
        <v/>
      </c>
      <c r="C564" s="24" t="str">
        <f aca="false">IF(OR('Planting plan'!A64="",N('Planting plan'!H64)&lt;=0),"",'Planting plan'!F64)</f>
        <v/>
      </c>
      <c r="D564" s="24" t="str">
        <f aca="false">IF(OR('Planting plan'!A64="",N('Planting plan'!H64)&lt;=0),"",'Planting plan'!H64)</f>
        <v/>
      </c>
    </row>
    <row r="565" customFormat="false" ht="15" hidden="false" customHeight="true" outlineLevel="0" collapsed="false">
      <c r="A565" s="24" t="str">
        <f aca="false">IF(OR('Planting plan'!A65="",N('Planting plan'!H65)&lt;=0),"",'Planting plan'!A65)</f>
        <v/>
      </c>
      <c r="B565" s="24" t="str">
        <f aca="false">IF(OR('Planting plan'!A65="",N('Planting plan'!H65)&lt;=0),"",'Planting plan'!E65)</f>
        <v/>
      </c>
      <c r="C565" s="24" t="str">
        <f aca="false">IF(OR('Planting plan'!A65="",N('Planting plan'!H65)&lt;=0),"",'Planting plan'!F65)</f>
        <v/>
      </c>
      <c r="D565" s="24" t="str">
        <f aca="false">IF(OR('Planting plan'!A65="",N('Planting plan'!H65)&lt;=0),"",'Planting plan'!H65)</f>
        <v/>
      </c>
    </row>
    <row r="566" customFormat="false" ht="15" hidden="false" customHeight="true" outlineLevel="0" collapsed="false">
      <c r="A566" s="24" t="str">
        <f aca="false">IF(OR('Planting plan'!A66="",N('Planting plan'!H66)&lt;=0),"",'Planting plan'!A66)</f>
        <v/>
      </c>
      <c r="B566" s="24" t="str">
        <f aca="false">IF(OR('Planting plan'!A66="",N('Planting plan'!H66)&lt;=0),"",'Planting plan'!E66)</f>
        <v/>
      </c>
      <c r="C566" s="24" t="str">
        <f aca="false">IF(OR('Planting plan'!A66="",N('Planting plan'!H66)&lt;=0),"",'Planting plan'!F66)</f>
        <v/>
      </c>
      <c r="D566" s="24" t="str">
        <f aca="false">IF(OR('Planting plan'!A66="",N('Planting plan'!H66)&lt;=0),"",'Planting plan'!H66)</f>
        <v/>
      </c>
    </row>
    <row r="567" customFormat="false" ht="15" hidden="false" customHeight="true" outlineLevel="0" collapsed="false">
      <c r="A567" s="24" t="str">
        <f aca="false">IF(OR('Planting plan'!A67="",N('Planting plan'!H67)&lt;=0),"",'Planting plan'!A67)</f>
        <v/>
      </c>
      <c r="B567" s="24" t="str">
        <f aca="false">IF(OR('Planting plan'!A67="",N('Planting plan'!H67)&lt;=0),"",'Planting plan'!E67)</f>
        <v/>
      </c>
      <c r="C567" s="24" t="str">
        <f aca="false">IF(OR('Planting plan'!A67="",N('Planting plan'!H67)&lt;=0),"",'Planting plan'!F67)</f>
        <v/>
      </c>
      <c r="D567" s="24" t="str">
        <f aca="false">IF(OR('Planting plan'!A67="",N('Planting plan'!H67)&lt;=0),"",'Planting plan'!H67)</f>
        <v/>
      </c>
    </row>
    <row r="568" customFormat="false" ht="15" hidden="false" customHeight="true" outlineLevel="0" collapsed="false">
      <c r="A568" s="24" t="str">
        <f aca="false">IF(OR('Planting plan'!A68="",N('Planting plan'!H68)&lt;=0),"",'Planting plan'!A68)</f>
        <v/>
      </c>
      <c r="B568" s="24" t="str">
        <f aca="false">IF(OR('Planting plan'!A68="",N('Planting plan'!H68)&lt;=0),"",'Planting plan'!E68)</f>
        <v/>
      </c>
      <c r="C568" s="24" t="str">
        <f aca="false">IF(OR('Planting plan'!A68="",N('Planting plan'!H68)&lt;=0),"",'Planting plan'!F68)</f>
        <v/>
      </c>
      <c r="D568" s="24" t="str">
        <f aca="false">IF(OR('Planting plan'!A68="",N('Planting plan'!H68)&lt;=0),"",'Planting plan'!H68)</f>
        <v/>
      </c>
    </row>
    <row r="569" customFormat="false" ht="15" hidden="false" customHeight="true" outlineLevel="0" collapsed="false">
      <c r="A569" s="24" t="str">
        <f aca="false">IF(OR('Planting plan'!A69="",N('Planting plan'!H69)&lt;=0),"",'Planting plan'!A69)</f>
        <v/>
      </c>
      <c r="B569" s="24" t="str">
        <f aca="false">IF(OR('Planting plan'!A69="",N('Planting plan'!H69)&lt;=0),"",'Planting plan'!E69)</f>
        <v/>
      </c>
      <c r="C569" s="24" t="str">
        <f aca="false">IF(OR('Planting plan'!A69="",N('Planting plan'!H69)&lt;=0),"",'Planting plan'!F69)</f>
        <v/>
      </c>
      <c r="D569" s="24" t="str">
        <f aca="false">IF(OR('Planting plan'!A69="",N('Planting plan'!H69)&lt;=0),"",'Planting plan'!H69)</f>
        <v/>
      </c>
    </row>
    <row r="570" customFormat="false" ht="15" hidden="false" customHeight="true" outlineLevel="0" collapsed="false">
      <c r="A570" s="24" t="str">
        <f aca="false">IF(OR('Planting plan'!A70="",N('Planting plan'!H70)&lt;=0),"",'Planting plan'!A70)</f>
        <v/>
      </c>
      <c r="B570" s="24" t="str">
        <f aca="false">IF(OR('Planting plan'!A70="",N('Planting plan'!H70)&lt;=0),"",'Planting plan'!E70)</f>
        <v/>
      </c>
      <c r="C570" s="24" t="str">
        <f aca="false">IF(OR('Planting plan'!A70="",N('Planting plan'!H70)&lt;=0),"",'Planting plan'!F70)</f>
        <v/>
      </c>
      <c r="D570" s="24" t="str">
        <f aca="false">IF(OR('Planting plan'!A70="",N('Planting plan'!H70)&lt;=0),"",'Planting plan'!H70)</f>
        <v/>
      </c>
    </row>
    <row r="571" customFormat="false" ht="15" hidden="false" customHeight="true" outlineLevel="0" collapsed="false">
      <c r="A571" s="24" t="str">
        <f aca="false">IF(OR('Planting plan'!A71="",N('Planting plan'!H71)&lt;=0),"",'Planting plan'!A71)</f>
        <v/>
      </c>
      <c r="B571" s="24" t="str">
        <f aca="false">IF(OR('Planting plan'!A71="",N('Planting plan'!H71)&lt;=0),"",'Planting plan'!E71)</f>
        <v/>
      </c>
      <c r="C571" s="24" t="str">
        <f aca="false">IF(OR('Planting plan'!A71="",N('Planting plan'!H71)&lt;=0),"",'Planting plan'!F71)</f>
        <v/>
      </c>
      <c r="D571" s="24" t="str">
        <f aca="false">IF(OR('Planting plan'!A71="",N('Planting plan'!H71)&lt;=0),"",'Planting plan'!H71)</f>
        <v/>
      </c>
    </row>
    <row r="572" customFormat="false" ht="15" hidden="false" customHeight="true" outlineLevel="0" collapsed="false">
      <c r="A572" s="24" t="str">
        <f aca="false">IF(OR('Planting plan'!A72="",N('Planting plan'!H72)&lt;=0),"",'Planting plan'!A72)</f>
        <v/>
      </c>
      <c r="B572" s="24" t="str">
        <f aca="false">IF(OR('Planting plan'!A72="",N('Planting plan'!H72)&lt;=0),"",'Planting plan'!E72)</f>
        <v/>
      </c>
      <c r="C572" s="24" t="str">
        <f aca="false">IF(OR('Planting plan'!A72="",N('Planting plan'!H72)&lt;=0),"",'Planting plan'!F72)</f>
        <v/>
      </c>
      <c r="D572" s="24" t="str">
        <f aca="false">IF(OR('Planting plan'!A72="",N('Planting plan'!H72)&lt;=0),"",'Planting plan'!H72)</f>
        <v/>
      </c>
    </row>
    <row r="573" customFormat="false" ht="15" hidden="false" customHeight="true" outlineLevel="0" collapsed="false">
      <c r="A573" s="24" t="str">
        <f aca="false">IF(OR('Planting plan'!A73="",N('Planting plan'!H73)&lt;=0),"",'Planting plan'!A73)</f>
        <v/>
      </c>
      <c r="B573" s="24" t="str">
        <f aca="false">IF(OR('Planting plan'!A73="",N('Planting plan'!H73)&lt;=0),"",'Planting plan'!E73)</f>
        <v/>
      </c>
      <c r="C573" s="24" t="str">
        <f aca="false">IF(OR('Planting plan'!A73="",N('Planting plan'!H73)&lt;=0),"",'Planting plan'!F73)</f>
        <v/>
      </c>
      <c r="D573" s="24" t="str">
        <f aca="false">IF(OR('Planting plan'!A73="",N('Planting plan'!H73)&lt;=0),"",'Planting plan'!H73)</f>
        <v/>
      </c>
    </row>
    <row r="574" customFormat="false" ht="15" hidden="false" customHeight="true" outlineLevel="0" collapsed="false">
      <c r="A574" s="24" t="str">
        <f aca="false">IF(OR('Planting plan'!A74="",N('Planting plan'!H74)&lt;=0),"",'Planting plan'!A74)</f>
        <v/>
      </c>
      <c r="B574" s="24" t="str">
        <f aca="false">IF(OR('Planting plan'!A74="",N('Planting plan'!H74)&lt;=0),"",'Planting plan'!E74)</f>
        <v/>
      </c>
      <c r="C574" s="24" t="str">
        <f aca="false">IF(OR('Planting plan'!A74="",N('Planting plan'!H74)&lt;=0),"",'Planting plan'!F74)</f>
        <v/>
      </c>
      <c r="D574" s="24" t="str">
        <f aca="false">IF(OR('Planting plan'!A74="",N('Planting plan'!H74)&lt;=0),"",'Planting plan'!H74)</f>
        <v/>
      </c>
    </row>
    <row r="575" customFormat="false" ht="15" hidden="false" customHeight="true" outlineLevel="0" collapsed="false">
      <c r="A575" s="24" t="str">
        <f aca="false">IF(OR('Planting plan'!A75="",N('Planting plan'!H75)&lt;=0),"",'Planting plan'!A75)</f>
        <v/>
      </c>
      <c r="B575" s="24" t="str">
        <f aca="false">IF(OR('Planting plan'!A75="",N('Planting plan'!H75)&lt;=0),"",'Planting plan'!E75)</f>
        <v/>
      </c>
      <c r="C575" s="24" t="str">
        <f aca="false">IF(OR('Planting plan'!A75="",N('Planting plan'!H75)&lt;=0),"",'Planting plan'!F75)</f>
        <v/>
      </c>
      <c r="D575" s="24" t="str">
        <f aca="false">IF(OR('Planting plan'!A75="",N('Planting plan'!H75)&lt;=0),"",'Planting plan'!H75)</f>
        <v/>
      </c>
    </row>
    <row r="576" customFormat="false" ht="15" hidden="false" customHeight="true" outlineLevel="0" collapsed="false">
      <c r="A576" s="24" t="str">
        <f aca="false">IF(OR('Planting plan'!A76="",N('Planting plan'!H76)&lt;=0),"",'Planting plan'!A76)</f>
        <v/>
      </c>
      <c r="B576" s="24" t="str">
        <f aca="false">IF(OR('Planting plan'!A76="",N('Planting plan'!H76)&lt;=0),"",'Planting plan'!E76)</f>
        <v/>
      </c>
      <c r="C576" s="24" t="str">
        <f aca="false">IF(OR('Planting plan'!A76="",N('Planting plan'!H76)&lt;=0),"",'Planting plan'!F76)</f>
        <v/>
      </c>
      <c r="D576" s="24" t="str">
        <f aca="false">IF(OR('Planting plan'!A76="",N('Planting plan'!H76)&lt;=0),"",'Planting plan'!H76)</f>
        <v/>
      </c>
    </row>
    <row r="577" customFormat="false" ht="15" hidden="false" customHeight="true" outlineLevel="0" collapsed="false">
      <c r="A577" s="24" t="str">
        <f aca="false">IF(OR('Planting plan'!A77="",N('Planting plan'!H77)&lt;=0),"",'Planting plan'!A77)</f>
        <v/>
      </c>
      <c r="B577" s="24" t="str">
        <f aca="false">IF(OR('Planting plan'!A77="",N('Planting plan'!H77)&lt;=0),"",'Planting plan'!E77)</f>
        <v/>
      </c>
      <c r="C577" s="24" t="str">
        <f aca="false">IF(OR('Planting plan'!A77="",N('Planting plan'!H77)&lt;=0),"",'Planting plan'!F77)</f>
        <v/>
      </c>
      <c r="D577" s="24" t="str">
        <f aca="false">IF(OR('Planting plan'!A77="",N('Planting plan'!H77)&lt;=0),"",'Planting plan'!H77)</f>
        <v/>
      </c>
    </row>
    <row r="578" customFormat="false" ht="15" hidden="false" customHeight="true" outlineLevel="0" collapsed="false">
      <c r="A578" s="24" t="str">
        <f aca="false">IF(OR('Planting plan'!A78="",N('Planting plan'!H78)&lt;=0),"",'Planting plan'!A78)</f>
        <v/>
      </c>
      <c r="B578" s="24" t="str">
        <f aca="false">IF(OR('Planting plan'!A78="",N('Planting plan'!H78)&lt;=0),"",'Planting plan'!E78)</f>
        <v/>
      </c>
      <c r="C578" s="24" t="str">
        <f aca="false">IF(OR('Planting plan'!A78="",N('Planting plan'!H78)&lt;=0),"",'Planting plan'!F78)</f>
        <v/>
      </c>
      <c r="D578" s="24" t="str">
        <f aca="false">IF(OR('Planting plan'!A78="",N('Planting plan'!H78)&lt;=0),"",'Planting plan'!H78)</f>
        <v/>
      </c>
    </row>
    <row r="579" customFormat="false" ht="15" hidden="false" customHeight="true" outlineLevel="0" collapsed="false">
      <c r="A579" s="24" t="str">
        <f aca="false">IF(OR('Planting plan'!A79="",N('Planting plan'!H79)&lt;=0),"",'Planting plan'!A79)</f>
        <v/>
      </c>
      <c r="B579" s="24" t="str">
        <f aca="false">IF(OR('Planting plan'!A79="",N('Planting plan'!H79)&lt;=0),"",'Planting plan'!E79)</f>
        <v/>
      </c>
      <c r="C579" s="24" t="str">
        <f aca="false">IF(OR('Planting plan'!A79="",N('Planting plan'!H79)&lt;=0),"",'Planting plan'!F79)</f>
        <v/>
      </c>
      <c r="D579" s="24" t="str">
        <f aca="false">IF(OR('Planting plan'!A79="",N('Planting plan'!H79)&lt;=0),"",'Planting plan'!H79)</f>
        <v/>
      </c>
    </row>
    <row r="580" customFormat="false" ht="15" hidden="false" customHeight="true" outlineLevel="0" collapsed="false">
      <c r="A580" s="24" t="str">
        <f aca="false">IF(OR('Planting plan'!A80="",N('Planting plan'!H80)&lt;=0),"",'Planting plan'!A80)</f>
        <v/>
      </c>
      <c r="B580" s="24" t="str">
        <f aca="false">IF(OR('Planting plan'!A80="",N('Planting plan'!H80)&lt;=0),"",'Planting plan'!E80)</f>
        <v/>
      </c>
      <c r="C580" s="24" t="str">
        <f aca="false">IF(OR('Planting plan'!A80="",N('Planting plan'!H80)&lt;=0),"",'Planting plan'!F80)</f>
        <v/>
      </c>
      <c r="D580" s="24" t="str">
        <f aca="false">IF(OR('Planting plan'!A80="",N('Planting plan'!H80)&lt;=0),"",'Planting plan'!H80)</f>
        <v/>
      </c>
    </row>
    <row r="581" customFormat="false" ht="15" hidden="false" customHeight="true" outlineLevel="0" collapsed="false">
      <c r="A581" s="24" t="str">
        <f aca="false">IF(OR('Planting plan'!A81="",N('Planting plan'!H81)&lt;=0),"",'Planting plan'!A81)</f>
        <v/>
      </c>
      <c r="B581" s="24" t="str">
        <f aca="false">IF(OR('Planting plan'!A81="",N('Planting plan'!H81)&lt;=0),"",'Planting plan'!E81)</f>
        <v/>
      </c>
      <c r="C581" s="24" t="str">
        <f aca="false">IF(OR('Planting plan'!A81="",N('Planting plan'!H81)&lt;=0),"",'Planting plan'!F81)</f>
        <v/>
      </c>
      <c r="D581" s="24" t="str">
        <f aca="false">IF(OR('Planting plan'!A81="",N('Planting plan'!H81)&lt;=0),"",'Planting plan'!H81)</f>
        <v/>
      </c>
    </row>
    <row r="582" customFormat="false" ht="15" hidden="false" customHeight="true" outlineLevel="0" collapsed="false">
      <c r="A582" s="24" t="str">
        <f aca="false">IF(OR('Planting plan'!A82="",N('Planting plan'!H82)&lt;=0),"",'Planting plan'!A82)</f>
        <v/>
      </c>
      <c r="B582" s="24" t="str">
        <f aca="false">IF(OR('Planting plan'!A82="",N('Planting plan'!H82)&lt;=0),"",'Planting plan'!E82)</f>
        <v/>
      </c>
      <c r="C582" s="24" t="str">
        <f aca="false">IF(OR('Planting plan'!A82="",N('Planting plan'!H82)&lt;=0),"",'Planting plan'!F82)</f>
        <v/>
      </c>
      <c r="D582" s="24" t="str">
        <f aca="false">IF(OR('Planting plan'!A82="",N('Planting plan'!H82)&lt;=0),"",'Planting plan'!H82)</f>
        <v/>
      </c>
    </row>
    <row r="583" customFormat="false" ht="15" hidden="false" customHeight="true" outlineLevel="0" collapsed="false">
      <c r="A583" s="24" t="str">
        <f aca="false">IF(OR('Planting plan'!A83="",N('Planting plan'!H83)&lt;=0),"",'Planting plan'!A83)</f>
        <v/>
      </c>
      <c r="B583" s="24" t="str">
        <f aca="false">IF(OR('Planting plan'!A83="",N('Planting plan'!H83)&lt;=0),"",'Planting plan'!E83)</f>
        <v/>
      </c>
      <c r="C583" s="24" t="str">
        <f aca="false">IF(OR('Planting plan'!A83="",N('Planting plan'!H83)&lt;=0),"",'Planting plan'!F83)</f>
        <v/>
      </c>
      <c r="D583" s="24" t="str">
        <f aca="false">IF(OR('Planting plan'!A83="",N('Planting plan'!H83)&lt;=0),"",'Planting plan'!H83)</f>
        <v/>
      </c>
    </row>
    <row r="584" customFormat="false" ht="15" hidden="false" customHeight="true" outlineLevel="0" collapsed="false">
      <c r="A584" s="24" t="str">
        <f aca="false">IF(OR('Planting plan'!A84="",N('Planting plan'!H84)&lt;=0),"",'Planting plan'!A84)</f>
        <v/>
      </c>
      <c r="B584" s="24" t="str">
        <f aca="false">IF(OR('Planting plan'!A84="",N('Planting plan'!H84)&lt;=0),"",'Planting plan'!E84)</f>
        <v/>
      </c>
      <c r="C584" s="24" t="str">
        <f aca="false">IF(OR('Planting plan'!A84="",N('Planting plan'!H84)&lt;=0),"",'Planting plan'!F84)</f>
        <v/>
      </c>
      <c r="D584" s="24" t="str">
        <f aca="false">IF(OR('Planting plan'!A84="",N('Planting plan'!H84)&lt;=0),"",'Planting plan'!H84)</f>
        <v/>
      </c>
    </row>
    <row r="585" customFormat="false" ht="15" hidden="false" customHeight="true" outlineLevel="0" collapsed="false">
      <c r="A585" s="24" t="str">
        <f aca="false">IF(OR('Planting plan'!A85="",N('Planting plan'!H85)&lt;=0),"",'Planting plan'!A85)</f>
        <v/>
      </c>
      <c r="B585" s="24" t="str">
        <f aca="false">IF(OR('Planting plan'!A85="",N('Planting plan'!H85)&lt;=0),"",'Planting plan'!E85)</f>
        <v/>
      </c>
      <c r="C585" s="24" t="str">
        <f aca="false">IF(OR('Planting plan'!A85="",N('Planting plan'!H85)&lt;=0),"",'Planting plan'!F85)</f>
        <v/>
      </c>
      <c r="D585" s="24" t="str">
        <f aca="false">IF(OR('Planting plan'!A85="",N('Planting plan'!H85)&lt;=0),"",'Planting plan'!H85)</f>
        <v/>
      </c>
    </row>
    <row r="586" customFormat="false" ht="15" hidden="false" customHeight="true" outlineLevel="0" collapsed="false">
      <c r="A586" s="24" t="str">
        <f aca="false">IF(OR('Planting plan'!A86="",N('Planting plan'!H86)&lt;=0),"",'Planting plan'!A86)</f>
        <v/>
      </c>
      <c r="B586" s="24" t="str">
        <f aca="false">IF(OR('Planting plan'!A86="",N('Planting plan'!H86)&lt;=0),"",'Planting plan'!E86)</f>
        <v/>
      </c>
      <c r="C586" s="24" t="str">
        <f aca="false">IF(OR('Planting plan'!A86="",N('Planting plan'!H86)&lt;=0),"",'Planting plan'!F86)</f>
        <v/>
      </c>
      <c r="D586" s="24" t="str">
        <f aca="false">IF(OR('Planting plan'!A86="",N('Planting plan'!H86)&lt;=0),"",'Planting plan'!H86)</f>
        <v/>
      </c>
    </row>
    <row r="587" customFormat="false" ht="15" hidden="false" customHeight="true" outlineLevel="0" collapsed="false">
      <c r="A587" s="24" t="str">
        <f aca="false">IF(OR('Planting plan'!A87="",N('Planting plan'!H87)&lt;=0),"",'Planting plan'!A87)</f>
        <v/>
      </c>
      <c r="B587" s="24" t="str">
        <f aca="false">IF(OR('Planting plan'!A87="",N('Planting plan'!H87)&lt;=0),"",'Planting plan'!E87)</f>
        <v/>
      </c>
      <c r="C587" s="24" t="str">
        <f aca="false">IF(OR('Planting plan'!A87="",N('Planting plan'!H87)&lt;=0),"",'Planting plan'!F87)</f>
        <v/>
      </c>
      <c r="D587" s="24" t="str">
        <f aca="false">IF(OR('Planting plan'!A87="",N('Planting plan'!H87)&lt;=0),"",'Planting plan'!H87)</f>
        <v/>
      </c>
    </row>
    <row r="588" customFormat="false" ht="15" hidden="false" customHeight="true" outlineLevel="0" collapsed="false">
      <c r="A588" s="24" t="str">
        <f aca="false">IF(OR('Planting plan'!A88="",N('Planting plan'!H88)&lt;=0),"",'Planting plan'!A88)</f>
        <v/>
      </c>
      <c r="B588" s="24" t="str">
        <f aca="false">IF(OR('Planting plan'!A88="",N('Planting plan'!H88)&lt;=0),"",'Planting plan'!E88)</f>
        <v/>
      </c>
      <c r="C588" s="24" t="str">
        <f aca="false">IF(OR('Planting plan'!A88="",N('Planting plan'!H88)&lt;=0),"",'Planting plan'!F88)</f>
        <v/>
      </c>
      <c r="D588" s="24" t="str">
        <f aca="false">IF(OR('Planting plan'!A88="",N('Planting plan'!H88)&lt;=0),"",'Planting plan'!H88)</f>
        <v/>
      </c>
    </row>
    <row r="589" customFormat="false" ht="15" hidden="false" customHeight="true" outlineLevel="0" collapsed="false">
      <c r="A589" s="24" t="str">
        <f aca="false">IF(OR('Planting plan'!A89="",N('Planting plan'!H89)&lt;=0),"",'Planting plan'!A89)</f>
        <v/>
      </c>
      <c r="B589" s="24" t="str">
        <f aca="false">IF(OR('Planting plan'!A89="",N('Planting plan'!H89)&lt;=0),"",'Planting plan'!E89)</f>
        <v/>
      </c>
      <c r="C589" s="24" t="str">
        <f aca="false">IF(OR('Planting plan'!A89="",N('Planting plan'!H89)&lt;=0),"",'Planting plan'!F89)</f>
        <v/>
      </c>
      <c r="D589" s="24" t="str">
        <f aca="false">IF(OR('Planting plan'!A89="",N('Planting plan'!H89)&lt;=0),"",'Planting plan'!H89)</f>
        <v/>
      </c>
    </row>
    <row r="590" customFormat="false" ht="15" hidden="false" customHeight="true" outlineLevel="0" collapsed="false">
      <c r="A590" s="24" t="str">
        <f aca="false">IF(OR('Planting plan'!A90="",N('Planting plan'!H90)&lt;=0),"",'Planting plan'!A90)</f>
        <v/>
      </c>
      <c r="B590" s="24" t="str">
        <f aca="false">IF(OR('Planting plan'!A90="",N('Planting plan'!H90)&lt;=0),"",'Planting plan'!E90)</f>
        <v/>
      </c>
      <c r="C590" s="24" t="str">
        <f aca="false">IF(OR('Planting plan'!A90="",N('Planting plan'!H90)&lt;=0),"",'Planting plan'!F90)</f>
        <v/>
      </c>
      <c r="D590" s="24" t="str">
        <f aca="false">IF(OR('Planting plan'!A90="",N('Planting plan'!H90)&lt;=0),"",'Planting plan'!H90)</f>
        <v/>
      </c>
    </row>
    <row r="591" customFormat="false" ht="15" hidden="false" customHeight="true" outlineLevel="0" collapsed="false">
      <c r="A591" s="24" t="str">
        <f aca="false">IF(OR('Planting plan'!A91="",N('Planting plan'!H91)&lt;=0),"",'Planting plan'!A91)</f>
        <v/>
      </c>
      <c r="B591" s="24" t="str">
        <f aca="false">IF(OR('Planting plan'!A91="",N('Planting plan'!H91)&lt;=0),"",'Planting plan'!E91)</f>
        <v/>
      </c>
      <c r="C591" s="24" t="str">
        <f aca="false">IF(OR('Planting plan'!A91="",N('Planting plan'!H91)&lt;=0),"",'Planting plan'!F91)</f>
        <v/>
      </c>
      <c r="D591" s="24" t="str">
        <f aca="false">IF(OR('Planting plan'!A91="",N('Planting plan'!H91)&lt;=0),"",'Planting plan'!H91)</f>
        <v/>
      </c>
    </row>
    <row r="592" customFormat="false" ht="15" hidden="false" customHeight="true" outlineLevel="0" collapsed="false">
      <c r="A592" s="24" t="str">
        <f aca="false">IF(OR('Planting plan'!A92="",N('Planting plan'!H92)&lt;=0),"",'Planting plan'!A92)</f>
        <v/>
      </c>
      <c r="B592" s="24" t="str">
        <f aca="false">IF(OR('Planting plan'!A92="",N('Planting plan'!H92)&lt;=0),"",'Planting plan'!E92)</f>
        <v/>
      </c>
      <c r="C592" s="24" t="str">
        <f aca="false">IF(OR('Planting plan'!A92="",N('Planting plan'!H92)&lt;=0),"",'Planting plan'!F92)</f>
        <v/>
      </c>
      <c r="D592" s="24" t="str">
        <f aca="false">IF(OR('Planting plan'!A92="",N('Planting plan'!H92)&lt;=0),"",'Planting plan'!H92)</f>
        <v/>
      </c>
    </row>
    <row r="593" customFormat="false" ht="15" hidden="false" customHeight="true" outlineLevel="0" collapsed="false">
      <c r="A593" s="24" t="str">
        <f aca="false">IF(OR('Planting plan'!A93="",N('Planting plan'!H93)&lt;=0),"",'Planting plan'!A93)</f>
        <v/>
      </c>
      <c r="B593" s="24" t="str">
        <f aca="false">IF(OR('Planting plan'!A93="",N('Planting plan'!H93)&lt;=0),"",'Planting plan'!E93)</f>
        <v/>
      </c>
      <c r="C593" s="24" t="str">
        <f aca="false">IF(OR('Planting plan'!A93="",N('Planting plan'!H93)&lt;=0),"",'Planting plan'!F93)</f>
        <v/>
      </c>
      <c r="D593" s="24" t="str">
        <f aca="false">IF(OR('Planting plan'!A93="",N('Planting plan'!H93)&lt;=0),"",'Planting plan'!H93)</f>
        <v/>
      </c>
    </row>
    <row r="594" customFormat="false" ht="15" hidden="false" customHeight="true" outlineLevel="0" collapsed="false">
      <c r="A594" s="24" t="str">
        <f aca="false">IF(OR('Planting plan'!A94="",N('Planting plan'!H94)&lt;=0),"",'Planting plan'!A94)</f>
        <v/>
      </c>
      <c r="B594" s="24" t="str">
        <f aca="false">IF(OR('Planting plan'!A94="",N('Planting plan'!H94)&lt;=0),"",'Planting plan'!E94)</f>
        <v/>
      </c>
      <c r="C594" s="24" t="str">
        <f aca="false">IF(OR('Planting plan'!A94="",N('Planting plan'!H94)&lt;=0),"",'Planting plan'!F94)</f>
        <v/>
      </c>
      <c r="D594" s="24" t="str">
        <f aca="false">IF(OR('Planting plan'!A94="",N('Planting plan'!H94)&lt;=0),"",'Planting plan'!H94)</f>
        <v/>
      </c>
    </row>
    <row r="595" customFormat="false" ht="15" hidden="false" customHeight="true" outlineLevel="0" collapsed="false">
      <c r="A595" s="24" t="str">
        <f aca="false">IF(OR('Planting plan'!A95="",N('Planting plan'!H95)&lt;=0),"",'Planting plan'!A95)</f>
        <v/>
      </c>
      <c r="B595" s="24" t="str">
        <f aca="false">IF(OR('Planting plan'!A95="",N('Planting plan'!H95)&lt;=0),"",'Planting plan'!E95)</f>
        <v/>
      </c>
      <c r="C595" s="24" t="str">
        <f aca="false">IF(OR('Planting plan'!A95="",N('Planting plan'!H95)&lt;=0),"",'Planting plan'!F95)</f>
        <v/>
      </c>
      <c r="D595" s="24" t="str">
        <f aca="false">IF(OR('Planting plan'!A95="",N('Planting plan'!H95)&lt;=0),"",'Planting plan'!H95)</f>
        <v/>
      </c>
    </row>
    <row r="596" customFormat="false" ht="15" hidden="false" customHeight="true" outlineLevel="0" collapsed="false">
      <c r="A596" s="24" t="str">
        <f aca="false">IF(OR('Planting plan'!A96="",N('Planting plan'!H96)&lt;=0),"",'Planting plan'!A96)</f>
        <v/>
      </c>
      <c r="B596" s="24" t="str">
        <f aca="false">IF(OR('Planting plan'!A96="",N('Planting plan'!H96)&lt;=0),"",'Planting plan'!E96)</f>
        <v/>
      </c>
      <c r="C596" s="24" t="str">
        <f aca="false">IF(OR('Planting plan'!A96="",N('Planting plan'!H96)&lt;=0),"",'Planting plan'!F96)</f>
        <v/>
      </c>
      <c r="D596" s="24" t="str">
        <f aca="false">IF(OR('Planting plan'!A96="",N('Planting plan'!H96)&lt;=0),"",'Planting plan'!H96)</f>
        <v/>
      </c>
    </row>
    <row r="597" customFormat="false" ht="15" hidden="false" customHeight="true" outlineLevel="0" collapsed="false">
      <c r="A597" s="24" t="str">
        <f aca="false">IF(OR('Planting plan'!A97="",N('Planting plan'!H97)&lt;=0),"",'Planting plan'!A97)</f>
        <v/>
      </c>
      <c r="B597" s="24" t="str">
        <f aca="false">IF(OR('Planting plan'!A97="",N('Planting plan'!H97)&lt;=0),"",'Planting plan'!E97)</f>
        <v/>
      </c>
      <c r="C597" s="24" t="str">
        <f aca="false">IF(OR('Planting plan'!A97="",N('Planting plan'!H97)&lt;=0),"",'Planting plan'!F97)</f>
        <v/>
      </c>
      <c r="D597" s="24" t="str">
        <f aca="false">IF(OR('Planting plan'!A97="",N('Planting plan'!H97)&lt;=0),"",'Planting plan'!H97)</f>
        <v/>
      </c>
    </row>
    <row r="598" customFormat="false" ht="15" hidden="false" customHeight="true" outlineLevel="0" collapsed="false">
      <c r="A598" s="24" t="str">
        <f aca="false">IF(OR('Planting plan'!A98="",N('Planting plan'!H98)&lt;=0),"",'Planting plan'!A98)</f>
        <v/>
      </c>
      <c r="B598" s="24" t="str">
        <f aca="false">IF(OR('Planting plan'!A98="",N('Planting plan'!H98)&lt;=0),"",'Planting plan'!E98)</f>
        <v/>
      </c>
      <c r="C598" s="24" t="str">
        <f aca="false">IF(OR('Planting plan'!A98="",N('Planting plan'!H98)&lt;=0),"",'Planting plan'!F98)</f>
        <v/>
      </c>
      <c r="D598" s="24" t="str">
        <f aca="false">IF(OR('Planting plan'!A98="",N('Planting plan'!H98)&lt;=0),"",'Planting plan'!H98)</f>
        <v/>
      </c>
    </row>
    <row r="599" customFormat="false" ht="15" hidden="false" customHeight="true" outlineLevel="0" collapsed="false">
      <c r="A599" s="24" t="str">
        <f aca="false">IF(OR('Planting plan'!A99="",N('Planting plan'!H99)&lt;=0),"",'Planting plan'!A99)</f>
        <v/>
      </c>
      <c r="B599" s="24" t="str">
        <f aca="false">IF(OR('Planting plan'!A99="",N('Planting plan'!H99)&lt;=0),"",'Planting plan'!E99)</f>
        <v/>
      </c>
      <c r="C599" s="24" t="str">
        <f aca="false">IF(OR('Planting plan'!A99="",N('Planting plan'!H99)&lt;=0),"",'Planting plan'!F99)</f>
        <v/>
      </c>
      <c r="D599" s="24" t="str">
        <f aca="false">IF(OR('Planting plan'!A99="",N('Planting plan'!H99)&lt;=0),"",'Planting plan'!H99)</f>
        <v/>
      </c>
    </row>
    <row r="600" customFormat="false" ht="15" hidden="false" customHeight="true" outlineLevel="0" collapsed="false">
      <c r="A600" s="24" t="str">
        <f aca="false">IF(OR('Planting plan'!A100="",N('Planting plan'!H100)&lt;=0),"",'Planting plan'!A100)</f>
        <v/>
      </c>
      <c r="B600" s="24" t="str">
        <f aca="false">IF(OR('Planting plan'!A100="",N('Planting plan'!H100)&lt;=0),"",'Planting plan'!E100)</f>
        <v/>
      </c>
      <c r="C600" s="24" t="str">
        <f aca="false">IF(OR('Planting plan'!A100="",N('Planting plan'!H100)&lt;=0),"",'Planting plan'!F100)</f>
        <v/>
      </c>
      <c r="D600" s="24" t="str">
        <f aca="false">IF(OR('Planting plan'!A100="",N('Planting plan'!H100)&lt;=0),"",'Planting plan'!H100)</f>
        <v/>
      </c>
    </row>
    <row r="601" customFormat="false" ht="15" hidden="false" customHeight="true" outlineLevel="0" collapsed="false">
      <c r="A601" s="24" t="str">
        <f aca="false">IF(OR('Planting plan'!A101="",N('Planting plan'!H101)&lt;=0),"",'Planting plan'!A101)</f>
        <v/>
      </c>
      <c r="B601" s="24" t="str">
        <f aca="false">IF(OR('Planting plan'!A101="",N('Planting plan'!H101)&lt;=0),"",'Planting plan'!E101)</f>
        <v/>
      </c>
      <c r="C601" s="24" t="str">
        <f aca="false">IF(OR('Planting plan'!A101="",N('Planting plan'!H101)&lt;=0),"",'Planting plan'!F101)</f>
        <v/>
      </c>
      <c r="D601" s="24" t="str">
        <f aca="false">IF(OR('Planting plan'!A101="",N('Planting plan'!H101)&lt;=0),"",'Planting plan'!H101)</f>
        <v/>
      </c>
    </row>
    <row r="602" customFormat="false" ht="15" hidden="false" customHeight="true" outlineLevel="0" collapsed="false">
      <c r="A602" s="24" t="str">
        <f aca="false">IF(OR('Planting plan'!A102="",N('Planting plan'!H102)&lt;=0),"",'Planting plan'!A102)</f>
        <v/>
      </c>
      <c r="B602" s="24" t="str">
        <f aca="false">IF(OR('Planting plan'!A102="",N('Planting plan'!H102)&lt;=0),"",'Planting plan'!E102)</f>
        <v/>
      </c>
      <c r="C602" s="24" t="str">
        <f aca="false">IF(OR('Planting plan'!A102="",N('Planting plan'!H102)&lt;=0),"",'Planting plan'!F102)</f>
        <v/>
      </c>
      <c r="D602" s="24" t="str">
        <f aca="false">IF(OR('Planting plan'!A102="",N('Planting plan'!H102)&lt;=0),"",'Planting plan'!H102)</f>
        <v/>
      </c>
    </row>
    <row r="603" customFormat="false" ht="15" hidden="false" customHeight="true" outlineLevel="0" collapsed="false">
      <c r="A603" s="24" t="str">
        <f aca="false">IF(OR('Planting plan'!A103="",N('Planting plan'!H103)&lt;=0),"",'Planting plan'!A103)</f>
        <v/>
      </c>
      <c r="B603" s="24" t="str">
        <f aca="false">IF(OR('Planting plan'!A103="",N('Planting plan'!H103)&lt;=0),"",'Planting plan'!E103)</f>
        <v/>
      </c>
      <c r="C603" s="24" t="str">
        <f aca="false">IF(OR('Planting plan'!A103="",N('Planting plan'!H103)&lt;=0),"",'Planting plan'!F103)</f>
        <v/>
      </c>
      <c r="D603" s="24" t="str">
        <f aca="false">IF(OR('Planting plan'!A103="",N('Planting plan'!H103)&lt;=0),"",'Planting plan'!H103)</f>
        <v/>
      </c>
    </row>
    <row r="604" customFormat="false" ht="15" hidden="false" customHeight="true" outlineLevel="0" collapsed="false">
      <c r="A604" s="24" t="str">
        <f aca="false">IF(OR('Planting plan'!A104="",N('Planting plan'!H104)&lt;=0),"",'Planting plan'!A104)</f>
        <v/>
      </c>
      <c r="B604" s="24" t="str">
        <f aca="false">IF(OR('Planting plan'!A104="",N('Planting plan'!H104)&lt;=0),"",'Planting plan'!E104)</f>
        <v/>
      </c>
      <c r="C604" s="24" t="str">
        <f aca="false">IF(OR('Planting plan'!A104="",N('Planting plan'!H104)&lt;=0),"",'Planting plan'!F104)</f>
        <v/>
      </c>
      <c r="D604" s="24" t="str">
        <f aca="false">IF(OR('Planting plan'!A104="",N('Planting plan'!H104)&lt;=0),"",'Planting plan'!H104)</f>
        <v/>
      </c>
    </row>
    <row r="605" customFormat="false" ht="15" hidden="false" customHeight="true" outlineLevel="0" collapsed="false">
      <c r="A605" s="24" t="str">
        <f aca="false">IF(OR('Planting plan'!A105="",N('Planting plan'!H105)&lt;=0),"",'Planting plan'!A105)</f>
        <v/>
      </c>
      <c r="B605" s="24" t="str">
        <f aca="false">IF(OR('Planting plan'!A105="",N('Planting plan'!H105)&lt;=0),"",'Planting plan'!E105)</f>
        <v/>
      </c>
      <c r="C605" s="24" t="str">
        <f aca="false">IF(OR('Planting plan'!A105="",N('Planting plan'!H105)&lt;=0),"",'Planting plan'!F105)</f>
        <v/>
      </c>
      <c r="D605" s="24" t="str">
        <f aca="false">IF(OR('Planting plan'!A105="",N('Planting plan'!H105)&lt;=0),"",'Planting plan'!H105)</f>
        <v/>
      </c>
    </row>
    <row r="606" customFormat="false" ht="15" hidden="false" customHeight="true" outlineLevel="0" collapsed="false">
      <c r="A606" s="24" t="str">
        <f aca="false">IF(OR('Planting plan'!A106="",N('Planting plan'!H106)&lt;=0),"",'Planting plan'!A106)</f>
        <v/>
      </c>
      <c r="B606" s="24" t="str">
        <f aca="false">IF(OR('Planting plan'!A106="",N('Planting plan'!H106)&lt;=0),"",'Planting plan'!E106)</f>
        <v/>
      </c>
      <c r="C606" s="24" t="str">
        <f aca="false">IF(OR('Planting plan'!A106="",N('Planting plan'!H106)&lt;=0),"",'Planting plan'!F106)</f>
        <v/>
      </c>
      <c r="D606" s="24" t="str">
        <f aca="false">IF(OR('Planting plan'!A106="",N('Planting plan'!H106)&lt;=0),"",'Planting plan'!H106)</f>
        <v/>
      </c>
    </row>
    <row r="607" customFormat="false" ht="15" hidden="false" customHeight="true" outlineLevel="0" collapsed="false">
      <c r="A607" s="24" t="str">
        <f aca="false">IF(OR('Planting plan'!A107="",N('Planting plan'!H107)&lt;=0),"",'Planting plan'!A107)</f>
        <v/>
      </c>
      <c r="B607" s="24" t="str">
        <f aca="false">IF(OR('Planting plan'!A107="",N('Planting plan'!H107)&lt;=0),"",'Planting plan'!E107)</f>
        <v/>
      </c>
      <c r="C607" s="24" t="str">
        <f aca="false">IF(OR('Planting plan'!A107="",N('Planting plan'!H107)&lt;=0),"",'Planting plan'!F107)</f>
        <v/>
      </c>
      <c r="D607" s="24" t="str">
        <f aca="false">IF(OR('Planting plan'!A107="",N('Planting plan'!H107)&lt;=0),"",'Planting plan'!H107)</f>
        <v/>
      </c>
    </row>
    <row r="608" customFormat="false" ht="15" hidden="false" customHeight="true" outlineLevel="0" collapsed="false">
      <c r="A608" s="24" t="str">
        <f aca="false">IF(OR('Planting plan'!A108="",N('Planting plan'!H108)&lt;=0),"",'Planting plan'!A108)</f>
        <v/>
      </c>
      <c r="B608" s="24" t="str">
        <f aca="false">IF(OR('Planting plan'!A108="",N('Planting plan'!H108)&lt;=0),"",'Planting plan'!E108)</f>
        <v/>
      </c>
      <c r="C608" s="24" t="str">
        <f aca="false">IF(OR('Planting plan'!A108="",N('Planting plan'!H108)&lt;=0),"",'Planting plan'!F108)</f>
        <v/>
      </c>
      <c r="D608" s="24" t="str">
        <f aca="false">IF(OR('Planting plan'!A108="",N('Planting plan'!H108)&lt;=0),"",'Planting plan'!H108)</f>
        <v/>
      </c>
    </row>
    <row r="609" customFormat="false" ht="15" hidden="false" customHeight="true" outlineLevel="0" collapsed="false">
      <c r="A609" s="24" t="str">
        <f aca="false">IF(OR('Planting plan'!A109="",N('Planting plan'!H109)&lt;=0),"",'Planting plan'!A109)</f>
        <v/>
      </c>
      <c r="B609" s="24" t="str">
        <f aca="false">IF(OR('Planting plan'!A109="",N('Planting plan'!H109)&lt;=0),"",'Planting plan'!E109)</f>
        <v/>
      </c>
      <c r="C609" s="24" t="str">
        <f aca="false">IF(OR('Planting plan'!A109="",N('Planting plan'!H109)&lt;=0),"",'Planting plan'!F109)</f>
        <v/>
      </c>
      <c r="D609" s="24" t="str">
        <f aca="false">IF(OR('Planting plan'!A109="",N('Planting plan'!H109)&lt;=0),"",'Planting plan'!H109)</f>
        <v/>
      </c>
    </row>
    <row r="610" customFormat="false" ht="15" hidden="false" customHeight="true" outlineLevel="0" collapsed="false">
      <c r="A610" s="24" t="str">
        <f aca="false">IF(OR('Planting plan'!A110="",N('Planting plan'!H110)&lt;=0),"",'Planting plan'!A110)</f>
        <v/>
      </c>
      <c r="B610" s="24" t="str">
        <f aca="false">IF(OR('Planting plan'!A110="",N('Planting plan'!H110)&lt;=0),"",'Planting plan'!E110)</f>
        <v/>
      </c>
      <c r="C610" s="24" t="str">
        <f aca="false">IF(OR('Planting plan'!A110="",N('Planting plan'!H110)&lt;=0),"",'Planting plan'!F110)</f>
        <v/>
      </c>
      <c r="D610" s="24" t="str">
        <f aca="false">IF(OR('Planting plan'!A110="",N('Planting plan'!H110)&lt;=0),"",'Planting plan'!H110)</f>
        <v/>
      </c>
    </row>
    <row r="611" customFormat="false" ht="15" hidden="false" customHeight="true" outlineLevel="0" collapsed="false">
      <c r="A611" s="24" t="str">
        <f aca="false">IF(OR('Planting plan'!A111="",N('Planting plan'!H111)&lt;=0),"",'Planting plan'!A111)</f>
        <v/>
      </c>
      <c r="B611" s="24" t="str">
        <f aca="false">IF(OR('Planting plan'!A111="",N('Planting plan'!H111)&lt;=0),"",'Planting plan'!E111)</f>
        <v/>
      </c>
      <c r="C611" s="24" t="str">
        <f aca="false">IF(OR('Planting plan'!A111="",N('Planting plan'!H111)&lt;=0),"",'Planting plan'!F111)</f>
        <v/>
      </c>
      <c r="D611" s="24" t="str">
        <f aca="false">IF(OR('Planting plan'!A111="",N('Planting plan'!H111)&lt;=0),"",'Planting plan'!H111)</f>
        <v/>
      </c>
    </row>
    <row r="612" customFormat="false" ht="15" hidden="false" customHeight="true" outlineLevel="0" collapsed="false">
      <c r="A612" s="24" t="str">
        <f aca="false">IF(OR('Planting plan'!A112="",N('Planting plan'!H112)&lt;=0),"",'Planting plan'!A112)</f>
        <v/>
      </c>
      <c r="B612" s="24" t="str">
        <f aca="false">IF(OR('Planting plan'!A112="",N('Planting plan'!H112)&lt;=0),"",'Planting plan'!E112)</f>
        <v/>
      </c>
      <c r="C612" s="24" t="str">
        <f aca="false">IF(OR('Planting plan'!A112="",N('Planting plan'!H112)&lt;=0),"",'Planting plan'!F112)</f>
        <v/>
      </c>
      <c r="D612" s="24" t="str">
        <f aca="false">IF(OR('Planting plan'!A112="",N('Planting plan'!H112)&lt;=0),"",'Planting plan'!H112)</f>
        <v/>
      </c>
    </row>
    <row r="613" customFormat="false" ht="15" hidden="false" customHeight="true" outlineLevel="0" collapsed="false">
      <c r="A613" s="24" t="str">
        <f aca="false">IF(OR('Planting plan'!A113="",N('Planting plan'!H113)&lt;=0),"",'Planting plan'!A113)</f>
        <v/>
      </c>
      <c r="B613" s="24" t="str">
        <f aca="false">IF(OR('Planting plan'!A113="",N('Planting plan'!H113)&lt;=0),"",'Planting plan'!E113)</f>
        <v/>
      </c>
      <c r="C613" s="24" t="str">
        <f aca="false">IF(OR('Planting plan'!A113="",N('Planting plan'!H113)&lt;=0),"",'Planting plan'!F113)</f>
        <v/>
      </c>
      <c r="D613" s="24" t="str">
        <f aca="false">IF(OR('Planting plan'!A113="",N('Planting plan'!H113)&lt;=0),"",'Planting plan'!H113)</f>
        <v/>
      </c>
    </row>
    <row r="614" customFormat="false" ht="15" hidden="false" customHeight="true" outlineLevel="0" collapsed="false">
      <c r="A614" s="24" t="str">
        <f aca="false">IF(OR('Planting plan'!A114="",N('Planting plan'!H114)&lt;=0),"",'Planting plan'!A114)</f>
        <v/>
      </c>
      <c r="B614" s="24" t="str">
        <f aca="false">IF(OR('Planting plan'!A114="",N('Planting plan'!H114)&lt;=0),"",'Planting plan'!E114)</f>
        <v/>
      </c>
      <c r="C614" s="24" t="str">
        <f aca="false">IF(OR('Planting plan'!A114="",N('Planting plan'!H114)&lt;=0),"",'Planting plan'!F114)</f>
        <v/>
      </c>
      <c r="D614" s="24" t="str">
        <f aca="false">IF(OR('Planting plan'!A114="",N('Planting plan'!H114)&lt;=0),"",'Planting plan'!H114)</f>
        <v/>
      </c>
    </row>
    <row r="615" customFormat="false" ht="15" hidden="false" customHeight="true" outlineLevel="0" collapsed="false">
      <c r="A615" s="24" t="str">
        <f aca="false">IF(OR('Planting plan'!A115="",N('Planting plan'!H115)&lt;=0),"",'Planting plan'!A115)</f>
        <v/>
      </c>
      <c r="B615" s="24" t="str">
        <f aca="false">IF(OR('Planting plan'!A115="",N('Planting plan'!H115)&lt;=0),"",'Planting plan'!E115)</f>
        <v/>
      </c>
      <c r="C615" s="24" t="str">
        <f aca="false">IF(OR('Planting plan'!A115="",N('Planting plan'!H115)&lt;=0),"",'Planting plan'!F115)</f>
        <v/>
      </c>
      <c r="D615" s="24" t="str">
        <f aca="false">IF(OR('Planting plan'!A115="",N('Planting plan'!H115)&lt;=0),"",'Planting plan'!H115)</f>
        <v/>
      </c>
    </row>
    <row r="616" customFormat="false" ht="15" hidden="false" customHeight="true" outlineLevel="0" collapsed="false">
      <c r="A616" s="24" t="str">
        <f aca="false">IF(OR('Planting plan'!A116="",N('Planting plan'!H116)&lt;=0),"",'Planting plan'!A116)</f>
        <v/>
      </c>
      <c r="B616" s="24" t="str">
        <f aca="false">IF(OR('Planting plan'!A116="",N('Planting plan'!H116)&lt;=0),"",'Planting plan'!E116)</f>
        <v/>
      </c>
      <c r="C616" s="24" t="str">
        <f aca="false">IF(OR('Planting plan'!A116="",N('Planting plan'!H116)&lt;=0),"",'Planting plan'!F116)</f>
        <v/>
      </c>
      <c r="D616" s="24" t="str">
        <f aca="false">IF(OR('Planting plan'!A116="",N('Planting plan'!H116)&lt;=0),"",'Planting plan'!H116)</f>
        <v/>
      </c>
    </row>
    <row r="617" customFormat="false" ht="15" hidden="false" customHeight="true" outlineLevel="0" collapsed="false">
      <c r="A617" s="24" t="str">
        <f aca="false">IF(OR('Planting plan'!A117="",N('Planting plan'!H117)&lt;=0),"",'Planting plan'!A117)</f>
        <v/>
      </c>
      <c r="B617" s="24" t="str">
        <f aca="false">IF(OR('Planting plan'!A117="",N('Planting plan'!H117)&lt;=0),"",'Planting plan'!E117)</f>
        <v/>
      </c>
      <c r="C617" s="24" t="str">
        <f aca="false">IF(OR('Planting plan'!A117="",N('Planting plan'!H117)&lt;=0),"",'Planting plan'!F117)</f>
        <v/>
      </c>
      <c r="D617" s="24" t="str">
        <f aca="false">IF(OR('Planting plan'!A117="",N('Planting plan'!H117)&lt;=0),"",'Planting plan'!H117)</f>
        <v/>
      </c>
    </row>
    <row r="618" customFormat="false" ht="15" hidden="false" customHeight="true" outlineLevel="0" collapsed="false">
      <c r="A618" s="24" t="str">
        <f aca="false">IF(OR('Planting plan'!A118="",N('Planting plan'!H118)&lt;=0),"",'Planting plan'!A118)</f>
        <v/>
      </c>
      <c r="B618" s="24" t="str">
        <f aca="false">IF(OR('Planting plan'!A118="",N('Planting plan'!H118)&lt;=0),"",'Planting plan'!E118)</f>
        <v/>
      </c>
      <c r="C618" s="24" t="str">
        <f aca="false">IF(OR('Planting plan'!A118="",N('Planting plan'!H118)&lt;=0),"",'Planting plan'!F118)</f>
        <v/>
      </c>
      <c r="D618" s="24" t="str">
        <f aca="false">IF(OR('Planting plan'!A118="",N('Planting plan'!H118)&lt;=0),"",'Planting plan'!H118)</f>
        <v/>
      </c>
    </row>
    <row r="619" customFormat="false" ht="15" hidden="false" customHeight="true" outlineLevel="0" collapsed="false">
      <c r="A619" s="24" t="str">
        <f aca="false">IF(OR('Planting plan'!A119="",N('Planting plan'!H119)&lt;=0),"",'Planting plan'!A119)</f>
        <v/>
      </c>
      <c r="B619" s="24" t="str">
        <f aca="false">IF(OR('Planting plan'!A119="",N('Planting plan'!H119)&lt;=0),"",'Planting plan'!E119)</f>
        <v/>
      </c>
      <c r="C619" s="24" t="str">
        <f aca="false">IF(OR('Planting plan'!A119="",N('Planting plan'!H119)&lt;=0),"",'Planting plan'!F119)</f>
        <v/>
      </c>
      <c r="D619" s="24" t="str">
        <f aca="false">IF(OR('Planting plan'!A119="",N('Planting plan'!H119)&lt;=0),"",'Planting plan'!H119)</f>
        <v/>
      </c>
    </row>
    <row r="620" customFormat="false" ht="15" hidden="false" customHeight="true" outlineLevel="0" collapsed="false">
      <c r="A620" s="24" t="str">
        <f aca="false">IF(OR('Planting plan'!A120="",N('Planting plan'!H120)&lt;=0),"",'Planting plan'!A120)</f>
        <v/>
      </c>
      <c r="B620" s="24" t="str">
        <f aca="false">IF(OR('Planting plan'!A120="",N('Planting plan'!H120)&lt;=0),"",'Planting plan'!E120)</f>
        <v/>
      </c>
      <c r="C620" s="24" t="str">
        <f aca="false">IF(OR('Planting plan'!A120="",N('Planting plan'!H120)&lt;=0),"",'Planting plan'!F120)</f>
        <v/>
      </c>
      <c r="D620" s="24" t="str">
        <f aca="false">IF(OR('Planting plan'!A120="",N('Planting plan'!H120)&lt;=0),"",'Planting plan'!H120)</f>
        <v/>
      </c>
    </row>
    <row r="621" customFormat="false" ht="15" hidden="false" customHeight="true" outlineLevel="0" collapsed="false">
      <c r="A621" s="24" t="str">
        <f aca="false">IF(OR('Planting plan'!A121="",N('Planting plan'!H121)&lt;=0),"",'Planting plan'!A121)</f>
        <v/>
      </c>
      <c r="B621" s="24" t="str">
        <f aca="false">IF(OR('Planting plan'!A121="",N('Planting plan'!H121)&lt;=0),"",'Planting plan'!E121)</f>
        <v/>
      </c>
      <c r="C621" s="24" t="str">
        <f aca="false">IF(OR('Planting plan'!A121="",N('Planting plan'!H121)&lt;=0),"",'Planting plan'!F121)</f>
        <v/>
      </c>
      <c r="D621" s="24" t="str">
        <f aca="false">IF(OR('Planting plan'!A121="",N('Planting plan'!H121)&lt;=0),"",'Planting plan'!H121)</f>
        <v/>
      </c>
    </row>
    <row r="622" customFormat="false" ht="15" hidden="false" customHeight="true" outlineLevel="0" collapsed="false">
      <c r="A622" s="24" t="str">
        <f aca="false">IF(OR('Planting plan'!A122="",N('Planting plan'!H122)&lt;=0),"",'Planting plan'!A122)</f>
        <v/>
      </c>
      <c r="B622" s="24" t="str">
        <f aca="false">IF(OR('Planting plan'!A122="",N('Planting plan'!H122)&lt;=0),"",'Planting plan'!E122)</f>
        <v/>
      </c>
      <c r="C622" s="24" t="str">
        <f aca="false">IF(OR('Planting plan'!A122="",N('Planting plan'!H122)&lt;=0),"",'Planting plan'!F122)</f>
        <v/>
      </c>
      <c r="D622" s="24" t="str">
        <f aca="false">IF(OR('Planting plan'!A122="",N('Planting plan'!H122)&lt;=0),"",'Planting plan'!H122)</f>
        <v/>
      </c>
    </row>
    <row r="623" customFormat="false" ht="15" hidden="false" customHeight="true" outlineLevel="0" collapsed="false">
      <c r="A623" s="24" t="str">
        <f aca="false">IF(OR('Planting plan'!A123="",N('Planting plan'!H123)&lt;=0),"",'Planting plan'!A123)</f>
        <v/>
      </c>
      <c r="B623" s="24" t="str">
        <f aca="false">IF(OR('Planting plan'!A123="",N('Planting plan'!H123)&lt;=0),"",'Planting plan'!E123)</f>
        <v/>
      </c>
      <c r="C623" s="24" t="str">
        <f aca="false">IF(OR('Planting plan'!A123="",N('Planting plan'!H123)&lt;=0),"",'Planting plan'!F123)</f>
        <v/>
      </c>
      <c r="D623" s="24" t="str">
        <f aca="false">IF(OR('Planting plan'!A123="",N('Planting plan'!H123)&lt;=0),"",'Planting plan'!H123)</f>
        <v/>
      </c>
    </row>
    <row r="624" customFormat="false" ht="15" hidden="false" customHeight="true" outlineLevel="0" collapsed="false">
      <c r="A624" s="24" t="str">
        <f aca="false">IF(OR('Planting plan'!A124="",N('Planting plan'!H124)&lt;=0),"",'Planting plan'!A124)</f>
        <v/>
      </c>
      <c r="B624" s="24" t="str">
        <f aca="false">IF(OR('Planting plan'!A124="",N('Planting plan'!H124)&lt;=0),"",'Planting plan'!E124)</f>
        <v/>
      </c>
      <c r="C624" s="24" t="str">
        <f aca="false">IF(OR('Planting plan'!A124="",N('Planting plan'!H124)&lt;=0),"",'Planting plan'!F124)</f>
        <v/>
      </c>
      <c r="D624" s="24" t="str">
        <f aca="false">IF(OR('Planting plan'!A124="",N('Planting plan'!H124)&lt;=0),"",'Planting plan'!H124)</f>
        <v/>
      </c>
    </row>
    <row r="625" customFormat="false" ht="15" hidden="false" customHeight="true" outlineLevel="0" collapsed="false">
      <c r="A625" s="24" t="str">
        <f aca="false">IF(OR('Planting plan'!A125="",N('Planting plan'!H125)&lt;=0),"",'Planting plan'!A125)</f>
        <v/>
      </c>
      <c r="B625" s="24" t="str">
        <f aca="false">IF(OR('Planting plan'!A125="",N('Planting plan'!H125)&lt;=0),"",'Planting plan'!E125)</f>
        <v/>
      </c>
      <c r="C625" s="24" t="str">
        <f aca="false">IF(OR('Planting plan'!A125="",N('Planting plan'!H125)&lt;=0),"",'Planting plan'!F125)</f>
        <v/>
      </c>
      <c r="D625" s="24" t="str">
        <f aca="false">IF(OR('Planting plan'!A125="",N('Planting plan'!H125)&lt;=0),"",'Planting plan'!H125)</f>
        <v/>
      </c>
    </row>
    <row r="626" customFormat="false" ht="15" hidden="false" customHeight="true" outlineLevel="0" collapsed="false">
      <c r="A626" s="24" t="str">
        <f aca="false">IF(OR('Planting plan'!A126="",N('Planting plan'!H126)&lt;=0),"",'Planting plan'!A126)</f>
        <v/>
      </c>
      <c r="B626" s="24" t="str">
        <f aca="false">IF(OR('Planting plan'!A126="",N('Planting plan'!H126)&lt;=0),"",'Planting plan'!E126)</f>
        <v/>
      </c>
      <c r="C626" s="24" t="str">
        <f aca="false">IF(OR('Planting plan'!A126="",N('Planting plan'!H126)&lt;=0),"",'Planting plan'!F126)</f>
        <v/>
      </c>
      <c r="D626" s="24" t="str">
        <f aca="false">IF(OR('Planting plan'!A126="",N('Planting plan'!H126)&lt;=0),"",'Planting plan'!H126)</f>
        <v/>
      </c>
    </row>
    <row r="627" customFormat="false" ht="15" hidden="false" customHeight="true" outlineLevel="0" collapsed="false">
      <c r="A627" s="24" t="str">
        <f aca="false">IF(OR('Planting plan'!A127="",N('Planting plan'!H127)&lt;=0),"",'Planting plan'!A127)</f>
        <v/>
      </c>
      <c r="B627" s="24" t="str">
        <f aca="false">IF(OR('Planting plan'!A127="",N('Planting plan'!H127)&lt;=0),"",'Planting plan'!E127)</f>
        <v/>
      </c>
      <c r="C627" s="24" t="str">
        <f aca="false">IF(OR('Planting plan'!A127="",N('Planting plan'!H127)&lt;=0),"",'Planting plan'!F127)</f>
        <v/>
      </c>
      <c r="D627" s="24" t="str">
        <f aca="false">IF(OR('Planting plan'!A127="",N('Planting plan'!H127)&lt;=0),"",'Planting plan'!H127)</f>
        <v/>
      </c>
    </row>
    <row r="628" customFormat="false" ht="15" hidden="false" customHeight="true" outlineLevel="0" collapsed="false">
      <c r="A628" s="24" t="str">
        <f aca="false">IF(OR('Planting plan'!A128="",N('Planting plan'!H128)&lt;=0),"",'Planting plan'!A128)</f>
        <v/>
      </c>
      <c r="B628" s="24" t="str">
        <f aca="false">IF(OR('Planting plan'!A128="",N('Planting plan'!H128)&lt;=0),"",'Planting plan'!E128)</f>
        <v/>
      </c>
      <c r="C628" s="24" t="str">
        <f aca="false">IF(OR('Planting plan'!A128="",N('Planting plan'!H128)&lt;=0),"",'Planting plan'!F128)</f>
        <v/>
      </c>
      <c r="D628" s="24" t="str">
        <f aca="false">IF(OR('Planting plan'!A128="",N('Planting plan'!H128)&lt;=0),"",'Planting plan'!H128)</f>
        <v/>
      </c>
    </row>
    <row r="629" customFormat="false" ht="15" hidden="false" customHeight="true" outlineLevel="0" collapsed="false">
      <c r="A629" s="24" t="str">
        <f aca="false">IF(OR('Planting plan'!A129="",N('Planting plan'!H129)&lt;=0),"",'Planting plan'!A129)</f>
        <v/>
      </c>
      <c r="B629" s="24" t="str">
        <f aca="false">IF(OR('Planting plan'!A129="",N('Planting plan'!H129)&lt;=0),"",'Planting plan'!E129)</f>
        <v/>
      </c>
      <c r="C629" s="24" t="str">
        <f aca="false">IF(OR('Planting plan'!A129="",N('Planting plan'!H129)&lt;=0),"",'Planting plan'!F129)</f>
        <v/>
      </c>
      <c r="D629" s="24" t="str">
        <f aca="false">IF(OR('Planting plan'!A129="",N('Planting plan'!H129)&lt;=0),"",'Planting plan'!H129)</f>
        <v/>
      </c>
    </row>
    <row r="630" customFormat="false" ht="15" hidden="false" customHeight="true" outlineLevel="0" collapsed="false">
      <c r="A630" s="24" t="str">
        <f aca="false">IF(OR('Planting plan'!A130="",N('Planting plan'!H130)&lt;=0),"",'Planting plan'!A130)</f>
        <v/>
      </c>
      <c r="B630" s="24" t="str">
        <f aca="false">IF(OR('Planting plan'!A130="",N('Planting plan'!H130)&lt;=0),"",'Planting plan'!E130)</f>
        <v/>
      </c>
      <c r="C630" s="24" t="str">
        <f aca="false">IF(OR('Planting plan'!A130="",N('Planting plan'!H130)&lt;=0),"",'Planting plan'!F130)</f>
        <v/>
      </c>
      <c r="D630" s="24" t="str">
        <f aca="false">IF(OR('Planting plan'!A130="",N('Planting plan'!H130)&lt;=0),"",'Planting plan'!H130)</f>
        <v/>
      </c>
    </row>
    <row r="631" customFormat="false" ht="15" hidden="false" customHeight="true" outlineLevel="0" collapsed="false">
      <c r="A631" s="24" t="str">
        <f aca="false">IF(OR('Planting plan'!A131="",N('Planting plan'!H131)&lt;=0),"",'Planting plan'!A131)</f>
        <v/>
      </c>
      <c r="B631" s="24" t="str">
        <f aca="false">IF(OR('Planting plan'!A131="",N('Planting plan'!H131)&lt;=0),"",'Planting plan'!E131)</f>
        <v/>
      </c>
      <c r="C631" s="24" t="str">
        <f aca="false">IF(OR('Planting plan'!A131="",N('Planting plan'!H131)&lt;=0),"",'Planting plan'!F131)</f>
        <v/>
      </c>
      <c r="D631" s="24" t="str">
        <f aca="false">IF(OR('Planting plan'!A131="",N('Planting plan'!H131)&lt;=0),"",'Planting plan'!H131)</f>
        <v/>
      </c>
    </row>
    <row r="632" customFormat="false" ht="15" hidden="false" customHeight="true" outlineLevel="0" collapsed="false">
      <c r="A632" s="24" t="str">
        <f aca="false">IF(OR('Planting plan'!A132="",N('Planting plan'!H132)&lt;=0),"",'Planting plan'!A132)</f>
        <v/>
      </c>
      <c r="B632" s="24" t="str">
        <f aca="false">IF(OR('Planting plan'!A132="",N('Planting plan'!H132)&lt;=0),"",'Planting plan'!E132)</f>
        <v/>
      </c>
      <c r="C632" s="24" t="str">
        <f aca="false">IF(OR('Planting plan'!A132="",N('Planting plan'!H132)&lt;=0),"",'Planting plan'!F132)</f>
        <v/>
      </c>
      <c r="D632" s="24" t="str">
        <f aca="false">IF(OR('Planting plan'!A132="",N('Planting plan'!H132)&lt;=0),"",'Planting plan'!H132)</f>
        <v/>
      </c>
    </row>
    <row r="633" customFormat="false" ht="15" hidden="false" customHeight="true" outlineLevel="0" collapsed="false">
      <c r="A633" s="24" t="str">
        <f aca="false">IF(OR('Planting plan'!A133="",N('Planting plan'!H133)&lt;=0),"",'Planting plan'!A133)</f>
        <v/>
      </c>
      <c r="B633" s="24" t="str">
        <f aca="false">IF(OR('Planting plan'!A133="",N('Planting plan'!H133)&lt;=0),"",'Planting plan'!E133)</f>
        <v/>
      </c>
      <c r="C633" s="24" t="str">
        <f aca="false">IF(OR('Planting plan'!A133="",N('Planting plan'!H133)&lt;=0),"",'Planting plan'!F133)</f>
        <v/>
      </c>
      <c r="D633" s="24" t="str">
        <f aca="false">IF(OR('Planting plan'!A133="",N('Planting plan'!H133)&lt;=0),"",'Planting plan'!H133)</f>
        <v/>
      </c>
    </row>
    <row r="634" customFormat="false" ht="15" hidden="false" customHeight="true" outlineLevel="0" collapsed="false">
      <c r="A634" s="24" t="str">
        <f aca="false">IF(OR('Planting plan'!A134="",N('Planting plan'!H134)&lt;=0),"",'Planting plan'!A134)</f>
        <v/>
      </c>
      <c r="B634" s="24" t="str">
        <f aca="false">IF(OR('Planting plan'!A134="",N('Planting plan'!H134)&lt;=0),"",'Planting plan'!E134)</f>
        <v/>
      </c>
      <c r="C634" s="24" t="str">
        <f aca="false">IF(OR('Planting plan'!A134="",N('Planting plan'!H134)&lt;=0),"",'Planting plan'!F134)</f>
        <v/>
      </c>
      <c r="D634" s="24" t="str">
        <f aca="false">IF(OR('Planting plan'!A134="",N('Planting plan'!H134)&lt;=0),"",'Planting plan'!H134)</f>
        <v/>
      </c>
    </row>
    <row r="635" customFormat="false" ht="15" hidden="false" customHeight="true" outlineLevel="0" collapsed="false">
      <c r="A635" s="24" t="str">
        <f aca="false">IF(OR('Planting plan'!A135="",N('Planting plan'!H135)&lt;=0),"",'Planting plan'!A135)</f>
        <v/>
      </c>
      <c r="B635" s="24" t="str">
        <f aca="false">IF(OR('Planting plan'!A135="",N('Planting plan'!H135)&lt;=0),"",'Planting plan'!E135)</f>
        <v/>
      </c>
      <c r="C635" s="24" t="str">
        <f aca="false">IF(OR('Planting plan'!A135="",N('Planting plan'!H135)&lt;=0),"",'Planting plan'!F135)</f>
        <v/>
      </c>
      <c r="D635" s="24" t="str">
        <f aca="false">IF(OR('Planting plan'!A135="",N('Planting plan'!H135)&lt;=0),"",'Planting plan'!H135)</f>
        <v/>
      </c>
    </row>
    <row r="636" customFormat="false" ht="15" hidden="false" customHeight="true" outlineLevel="0" collapsed="false">
      <c r="A636" s="24" t="str">
        <f aca="false">IF(OR('Planting plan'!A136="",N('Planting plan'!H136)&lt;=0),"",'Planting plan'!A136)</f>
        <v/>
      </c>
      <c r="B636" s="24" t="str">
        <f aca="false">IF(OR('Planting plan'!A136="",N('Planting plan'!H136)&lt;=0),"",'Planting plan'!E136)</f>
        <v/>
      </c>
      <c r="C636" s="24" t="str">
        <f aca="false">IF(OR('Planting plan'!A136="",N('Planting plan'!H136)&lt;=0),"",'Planting plan'!F136)</f>
        <v/>
      </c>
      <c r="D636" s="24" t="str">
        <f aca="false">IF(OR('Planting plan'!A136="",N('Planting plan'!H136)&lt;=0),"",'Planting plan'!H136)</f>
        <v/>
      </c>
    </row>
    <row r="637" customFormat="false" ht="15" hidden="false" customHeight="true" outlineLevel="0" collapsed="false">
      <c r="A637" s="24" t="str">
        <f aca="false">IF(OR('Planting plan'!A137="",N('Planting plan'!H137)&lt;=0),"",'Planting plan'!A137)</f>
        <v/>
      </c>
      <c r="B637" s="24" t="str">
        <f aca="false">IF(OR('Planting plan'!A137="",N('Planting plan'!H137)&lt;=0),"",'Planting plan'!E137)</f>
        <v/>
      </c>
      <c r="C637" s="24" t="str">
        <f aca="false">IF(OR('Planting plan'!A137="",N('Planting plan'!H137)&lt;=0),"",'Planting plan'!F137)</f>
        <v/>
      </c>
      <c r="D637" s="24" t="str">
        <f aca="false">IF(OR('Planting plan'!A137="",N('Planting plan'!H137)&lt;=0),"",'Planting plan'!H137)</f>
        <v/>
      </c>
    </row>
    <row r="638" customFormat="false" ht="15" hidden="false" customHeight="true" outlineLevel="0" collapsed="false">
      <c r="A638" s="24" t="str">
        <f aca="false">IF(OR('Planting plan'!A138="",N('Planting plan'!H138)&lt;=0),"",'Planting plan'!A138)</f>
        <v/>
      </c>
      <c r="B638" s="24" t="str">
        <f aca="false">IF(OR('Planting plan'!A138="",N('Planting plan'!H138)&lt;=0),"",'Planting plan'!E138)</f>
        <v/>
      </c>
      <c r="C638" s="24" t="str">
        <f aca="false">IF(OR('Planting plan'!A138="",N('Planting plan'!H138)&lt;=0),"",'Planting plan'!F138)</f>
        <v/>
      </c>
      <c r="D638" s="24" t="str">
        <f aca="false">IF(OR('Planting plan'!A138="",N('Planting plan'!H138)&lt;=0),"",'Planting plan'!H138)</f>
        <v/>
      </c>
    </row>
    <row r="639" customFormat="false" ht="15" hidden="false" customHeight="true" outlineLevel="0" collapsed="false">
      <c r="A639" s="24" t="str">
        <f aca="false">IF(OR('Planting plan'!A139="",N('Planting plan'!H139)&lt;=0),"",'Planting plan'!A139)</f>
        <v/>
      </c>
      <c r="B639" s="24" t="str">
        <f aca="false">IF(OR('Planting plan'!A139="",N('Planting plan'!H139)&lt;=0),"",'Planting plan'!E139)</f>
        <v/>
      </c>
      <c r="C639" s="24" t="str">
        <f aca="false">IF(OR('Planting plan'!A139="",N('Planting plan'!H139)&lt;=0),"",'Planting plan'!F139)</f>
        <v/>
      </c>
      <c r="D639" s="24" t="str">
        <f aca="false">IF(OR('Planting plan'!A139="",N('Planting plan'!H139)&lt;=0),"",'Planting plan'!H139)</f>
        <v/>
      </c>
    </row>
    <row r="640" customFormat="false" ht="15" hidden="false" customHeight="true" outlineLevel="0" collapsed="false">
      <c r="A640" s="24" t="str">
        <f aca="false">IF(OR('Planting plan'!A140="",N('Planting plan'!H140)&lt;=0),"",'Planting plan'!A140)</f>
        <v/>
      </c>
      <c r="B640" s="24" t="str">
        <f aca="false">IF(OR('Planting plan'!A140="",N('Planting plan'!H140)&lt;=0),"",'Planting plan'!E140)</f>
        <v/>
      </c>
      <c r="C640" s="24" t="str">
        <f aca="false">IF(OR('Planting plan'!A140="",N('Planting plan'!H140)&lt;=0),"",'Planting plan'!F140)</f>
        <v/>
      </c>
      <c r="D640" s="24" t="str">
        <f aca="false">IF(OR('Planting plan'!A140="",N('Planting plan'!H140)&lt;=0),"",'Planting plan'!H140)</f>
        <v/>
      </c>
    </row>
    <row r="641" customFormat="false" ht="15" hidden="false" customHeight="true" outlineLevel="0" collapsed="false">
      <c r="A641" s="24" t="str">
        <f aca="false">IF(OR('Planting plan'!A141="",N('Planting plan'!H141)&lt;=0),"",'Planting plan'!A141)</f>
        <v/>
      </c>
      <c r="B641" s="24" t="str">
        <f aca="false">IF(OR('Planting plan'!A141="",N('Planting plan'!H141)&lt;=0),"",'Planting plan'!E141)</f>
        <v/>
      </c>
      <c r="C641" s="24" t="str">
        <f aca="false">IF(OR('Planting plan'!A141="",N('Planting plan'!H141)&lt;=0),"",'Planting plan'!F141)</f>
        <v/>
      </c>
      <c r="D641" s="24" t="str">
        <f aca="false">IF(OR('Planting plan'!A141="",N('Planting plan'!H141)&lt;=0),"",'Planting plan'!H141)</f>
        <v/>
      </c>
    </row>
    <row r="642" customFormat="false" ht="15" hidden="false" customHeight="true" outlineLevel="0" collapsed="false">
      <c r="A642" s="24" t="str">
        <f aca="false">IF(OR('Planting plan'!A142="",N('Planting plan'!H142)&lt;=0),"",'Planting plan'!A142)</f>
        <v/>
      </c>
      <c r="B642" s="24" t="str">
        <f aca="false">IF(OR('Planting plan'!A142="",N('Planting plan'!H142)&lt;=0),"",'Planting plan'!E142)</f>
        <v/>
      </c>
      <c r="C642" s="24" t="str">
        <f aca="false">IF(OR('Planting plan'!A142="",N('Planting plan'!H142)&lt;=0),"",'Planting plan'!F142)</f>
        <v/>
      </c>
      <c r="D642" s="24" t="str">
        <f aca="false">IF(OR('Planting plan'!A142="",N('Planting plan'!H142)&lt;=0),"",'Planting plan'!H142)</f>
        <v/>
      </c>
    </row>
    <row r="643" customFormat="false" ht="15" hidden="false" customHeight="true" outlineLevel="0" collapsed="false">
      <c r="A643" s="24" t="str">
        <f aca="false">IF(OR('Planting plan'!A143="",N('Planting plan'!H143)&lt;=0),"",'Planting plan'!A143)</f>
        <v/>
      </c>
      <c r="B643" s="24" t="str">
        <f aca="false">IF(OR('Planting plan'!A143="",N('Planting plan'!H143)&lt;=0),"",'Planting plan'!E143)</f>
        <v/>
      </c>
      <c r="C643" s="24" t="str">
        <f aca="false">IF(OR('Planting plan'!A143="",N('Planting plan'!H143)&lt;=0),"",'Planting plan'!F143)</f>
        <v/>
      </c>
      <c r="D643" s="24" t="str">
        <f aca="false">IF(OR('Planting plan'!A143="",N('Planting plan'!H143)&lt;=0),"",'Planting plan'!H143)</f>
        <v/>
      </c>
    </row>
    <row r="644" customFormat="false" ht="15" hidden="false" customHeight="true" outlineLevel="0" collapsed="false">
      <c r="A644" s="24" t="str">
        <f aca="false">IF(OR('Planting plan'!A144="",N('Planting plan'!H144)&lt;=0),"",'Planting plan'!A144)</f>
        <v/>
      </c>
      <c r="B644" s="24" t="str">
        <f aca="false">IF(OR('Planting plan'!A144="",N('Planting plan'!H144)&lt;=0),"",'Planting plan'!E144)</f>
        <v/>
      </c>
      <c r="C644" s="24" t="str">
        <f aca="false">IF(OR('Planting plan'!A144="",N('Planting plan'!H144)&lt;=0),"",'Planting plan'!F144)</f>
        <v/>
      </c>
      <c r="D644" s="24" t="str">
        <f aca="false">IF(OR('Planting plan'!A144="",N('Planting plan'!H144)&lt;=0),"",'Planting plan'!H144)</f>
        <v/>
      </c>
    </row>
    <row r="645" customFormat="false" ht="15" hidden="false" customHeight="true" outlineLevel="0" collapsed="false">
      <c r="A645" s="24" t="str">
        <f aca="false">IF(OR('Planting plan'!A145="",N('Planting plan'!H145)&lt;=0),"",'Planting plan'!A145)</f>
        <v/>
      </c>
      <c r="B645" s="24" t="str">
        <f aca="false">IF(OR('Planting plan'!A145="",N('Planting plan'!H145)&lt;=0),"",'Planting plan'!E145)</f>
        <v/>
      </c>
      <c r="C645" s="24" t="str">
        <f aca="false">IF(OR('Planting plan'!A145="",N('Planting plan'!H145)&lt;=0),"",'Planting plan'!F145)</f>
        <v/>
      </c>
      <c r="D645" s="24" t="str">
        <f aca="false">IF(OR('Planting plan'!A145="",N('Planting plan'!H145)&lt;=0),"",'Planting plan'!H145)</f>
        <v/>
      </c>
    </row>
    <row r="646" customFormat="false" ht="15" hidden="false" customHeight="true" outlineLevel="0" collapsed="false">
      <c r="A646" s="24" t="str">
        <f aca="false">IF(OR('Planting plan'!A146="",N('Planting plan'!H146)&lt;=0),"",'Planting plan'!A146)</f>
        <v/>
      </c>
      <c r="B646" s="24" t="str">
        <f aca="false">IF(OR('Planting plan'!A146="",N('Planting plan'!H146)&lt;=0),"",'Planting plan'!E146)</f>
        <v/>
      </c>
      <c r="C646" s="24" t="str">
        <f aca="false">IF(OR('Planting plan'!A146="",N('Planting plan'!H146)&lt;=0),"",'Planting plan'!F146)</f>
        <v/>
      </c>
      <c r="D646" s="24" t="str">
        <f aca="false">IF(OR('Planting plan'!A146="",N('Planting plan'!H146)&lt;=0),"",'Planting plan'!H146)</f>
        <v/>
      </c>
    </row>
    <row r="647" customFormat="false" ht="15" hidden="false" customHeight="true" outlineLevel="0" collapsed="false">
      <c r="A647" s="24" t="str">
        <f aca="false">IF(OR('Planting plan'!A147="",N('Planting plan'!H147)&lt;=0),"",'Planting plan'!A147)</f>
        <v/>
      </c>
      <c r="B647" s="24" t="str">
        <f aca="false">IF(OR('Planting plan'!A147="",N('Planting plan'!H147)&lt;=0),"",'Planting plan'!E147)</f>
        <v/>
      </c>
      <c r="C647" s="24" t="str">
        <f aca="false">IF(OR('Planting plan'!A147="",N('Planting plan'!H147)&lt;=0),"",'Planting plan'!F147)</f>
        <v/>
      </c>
      <c r="D647" s="24" t="str">
        <f aca="false">IF(OR('Planting plan'!A147="",N('Planting plan'!H147)&lt;=0),"",'Planting plan'!H147)</f>
        <v/>
      </c>
    </row>
    <row r="648" customFormat="false" ht="15" hidden="false" customHeight="true" outlineLevel="0" collapsed="false">
      <c r="A648" s="24" t="str">
        <f aca="false">IF(OR('Planting plan'!A148="",N('Planting plan'!H148)&lt;=0),"",'Planting plan'!A148)</f>
        <v/>
      </c>
      <c r="B648" s="24" t="str">
        <f aca="false">IF(OR('Planting plan'!A148="",N('Planting plan'!H148)&lt;=0),"",'Planting plan'!E148)</f>
        <v/>
      </c>
      <c r="C648" s="24" t="str">
        <f aca="false">IF(OR('Planting plan'!A148="",N('Planting plan'!H148)&lt;=0),"",'Planting plan'!F148)</f>
        <v/>
      </c>
      <c r="D648" s="24" t="str">
        <f aca="false">IF(OR('Planting plan'!A148="",N('Planting plan'!H148)&lt;=0),"",'Planting plan'!H148)</f>
        <v/>
      </c>
    </row>
    <row r="649" customFormat="false" ht="15" hidden="false" customHeight="true" outlineLevel="0" collapsed="false">
      <c r="A649" s="24" t="str">
        <f aca="false">IF(OR('Planting plan'!A149="",N('Planting plan'!H149)&lt;=0),"",'Planting plan'!A149)</f>
        <v/>
      </c>
      <c r="B649" s="24" t="str">
        <f aca="false">IF(OR('Planting plan'!A149="",N('Planting plan'!H149)&lt;=0),"",'Planting plan'!E149)</f>
        <v/>
      </c>
      <c r="C649" s="24" t="str">
        <f aca="false">IF(OR('Planting plan'!A149="",N('Planting plan'!H149)&lt;=0),"",'Planting plan'!F149)</f>
        <v/>
      </c>
      <c r="D649" s="24" t="str">
        <f aca="false">IF(OR('Planting plan'!A149="",N('Planting plan'!H149)&lt;=0),"",'Planting plan'!H149)</f>
        <v/>
      </c>
    </row>
    <row r="650" customFormat="false" ht="15" hidden="false" customHeight="true" outlineLevel="0" collapsed="false">
      <c r="A650" s="24" t="str">
        <f aca="false">IF(OR('Planting plan'!A150="",N('Planting plan'!H150)&lt;=0),"",'Planting plan'!A150)</f>
        <v/>
      </c>
      <c r="B650" s="24" t="str">
        <f aca="false">IF(OR('Planting plan'!A150="",N('Planting plan'!H150)&lt;=0),"",'Planting plan'!E150)</f>
        <v/>
      </c>
      <c r="C650" s="24" t="str">
        <f aca="false">IF(OR('Planting plan'!A150="",N('Planting plan'!H150)&lt;=0),"",'Planting plan'!F150)</f>
        <v/>
      </c>
      <c r="D650" s="24" t="str">
        <f aca="false">IF(OR('Planting plan'!A150="",N('Planting plan'!H150)&lt;=0),"",'Planting plan'!H150)</f>
        <v/>
      </c>
    </row>
    <row r="651" customFormat="false" ht="15" hidden="false" customHeight="true" outlineLevel="0" collapsed="false">
      <c r="A651" s="24" t="str">
        <f aca="false">IF(OR('Planting plan'!A151="",N('Planting plan'!H151)&lt;=0),"",'Planting plan'!A151)</f>
        <v/>
      </c>
      <c r="B651" s="24" t="str">
        <f aca="false">IF(OR('Planting plan'!A151="",N('Planting plan'!H151)&lt;=0),"",'Planting plan'!E151)</f>
        <v/>
      </c>
      <c r="C651" s="24" t="str">
        <f aca="false">IF(OR('Planting plan'!A151="",N('Planting plan'!H151)&lt;=0),"",'Planting plan'!F151)</f>
        <v/>
      </c>
      <c r="D651" s="24" t="str">
        <f aca="false">IF(OR('Planting plan'!A151="",N('Planting plan'!H151)&lt;=0),"",'Planting plan'!H151)</f>
        <v/>
      </c>
    </row>
    <row r="652" customFormat="false" ht="15" hidden="false" customHeight="true" outlineLevel="0" collapsed="false">
      <c r="A652" s="24" t="str">
        <f aca="false">IF(OR('Planting plan'!A152="",N('Planting plan'!H152)&lt;=0),"",'Planting plan'!A152)</f>
        <v/>
      </c>
      <c r="B652" s="24" t="str">
        <f aca="false">IF(OR('Planting plan'!A152="",N('Planting plan'!H152)&lt;=0),"",'Planting plan'!E152)</f>
        <v/>
      </c>
      <c r="C652" s="24" t="str">
        <f aca="false">IF(OR('Planting plan'!A152="",N('Planting plan'!H152)&lt;=0),"",'Planting plan'!F152)</f>
        <v/>
      </c>
      <c r="D652" s="24" t="str">
        <f aca="false">IF(OR('Planting plan'!A152="",N('Planting plan'!H152)&lt;=0),"",'Planting plan'!H152)</f>
        <v/>
      </c>
    </row>
    <row r="653" customFormat="false" ht="15" hidden="false" customHeight="true" outlineLevel="0" collapsed="false">
      <c r="A653" s="24" t="str">
        <f aca="false">IF(OR('Planting plan'!A153="",N('Planting plan'!H153)&lt;=0),"",'Planting plan'!A153)</f>
        <v/>
      </c>
      <c r="B653" s="24" t="str">
        <f aca="false">IF(OR('Planting plan'!A153="",N('Planting plan'!H153)&lt;=0),"",'Planting plan'!E153)</f>
        <v/>
      </c>
      <c r="C653" s="24" t="str">
        <f aca="false">IF(OR('Planting plan'!A153="",N('Planting plan'!H153)&lt;=0),"",'Planting plan'!F153)</f>
        <v/>
      </c>
      <c r="D653" s="24" t="str">
        <f aca="false">IF(OR('Planting plan'!A153="",N('Planting plan'!H153)&lt;=0),"",'Planting plan'!H153)</f>
        <v/>
      </c>
    </row>
    <row r="654" customFormat="false" ht="15" hidden="false" customHeight="true" outlineLevel="0" collapsed="false">
      <c r="A654" s="24" t="str">
        <f aca="false">IF(OR('Planting plan'!A154="",N('Planting plan'!H154)&lt;=0),"",'Planting plan'!A154)</f>
        <v/>
      </c>
      <c r="B654" s="24" t="str">
        <f aca="false">IF(OR('Planting plan'!A154="",N('Planting plan'!H154)&lt;=0),"",'Planting plan'!E154)</f>
        <v/>
      </c>
      <c r="C654" s="24" t="str">
        <f aca="false">IF(OR('Planting plan'!A154="",N('Planting plan'!H154)&lt;=0),"",'Planting plan'!F154)</f>
        <v/>
      </c>
      <c r="D654" s="24" t="str">
        <f aca="false">IF(OR('Planting plan'!A154="",N('Planting plan'!H154)&lt;=0),"",'Planting plan'!H154)</f>
        <v/>
      </c>
    </row>
    <row r="655" customFormat="false" ht="15" hidden="false" customHeight="true" outlineLevel="0" collapsed="false">
      <c r="A655" s="24" t="str">
        <f aca="false">IF(OR('Planting plan'!A155="",N('Planting plan'!H155)&lt;=0),"",'Planting plan'!A155)</f>
        <v/>
      </c>
      <c r="B655" s="24" t="str">
        <f aca="false">IF(OR('Planting plan'!A155="",N('Planting plan'!H155)&lt;=0),"",'Planting plan'!E155)</f>
        <v/>
      </c>
      <c r="C655" s="24" t="str">
        <f aca="false">IF(OR('Planting plan'!A155="",N('Planting plan'!H155)&lt;=0),"",'Planting plan'!F155)</f>
        <v/>
      </c>
      <c r="D655" s="24" t="str">
        <f aca="false">IF(OR('Planting plan'!A155="",N('Planting plan'!H155)&lt;=0),"",'Planting plan'!H155)</f>
        <v/>
      </c>
    </row>
    <row r="656" customFormat="false" ht="15" hidden="false" customHeight="true" outlineLevel="0" collapsed="false">
      <c r="A656" s="24" t="str">
        <f aca="false">IF(OR('Planting plan'!A156="",N('Planting plan'!H156)&lt;=0),"",'Planting plan'!A156)</f>
        <v/>
      </c>
      <c r="B656" s="24" t="str">
        <f aca="false">IF(OR('Planting plan'!A156="",N('Planting plan'!H156)&lt;=0),"",'Planting plan'!E156)</f>
        <v/>
      </c>
      <c r="C656" s="24" t="str">
        <f aca="false">IF(OR('Planting plan'!A156="",N('Planting plan'!H156)&lt;=0),"",'Planting plan'!F156)</f>
        <v/>
      </c>
      <c r="D656" s="24" t="str">
        <f aca="false">IF(OR('Planting plan'!A156="",N('Planting plan'!H156)&lt;=0),"",'Planting plan'!H156)</f>
        <v/>
      </c>
    </row>
    <row r="657" customFormat="false" ht="15" hidden="false" customHeight="true" outlineLevel="0" collapsed="false">
      <c r="A657" s="24" t="str">
        <f aca="false">IF(OR('Planting plan'!A157="",N('Planting plan'!H157)&lt;=0),"",'Planting plan'!A157)</f>
        <v/>
      </c>
      <c r="B657" s="24" t="str">
        <f aca="false">IF(OR('Planting plan'!A157="",N('Planting plan'!H157)&lt;=0),"",'Planting plan'!E157)</f>
        <v/>
      </c>
      <c r="C657" s="24" t="str">
        <f aca="false">IF(OR('Planting plan'!A157="",N('Planting plan'!H157)&lt;=0),"",'Planting plan'!F157)</f>
        <v/>
      </c>
      <c r="D657" s="24" t="str">
        <f aca="false">IF(OR('Planting plan'!A157="",N('Planting plan'!H157)&lt;=0),"",'Planting plan'!H157)</f>
        <v/>
      </c>
    </row>
    <row r="658" customFormat="false" ht="15" hidden="false" customHeight="true" outlineLevel="0" collapsed="false">
      <c r="A658" s="24" t="str">
        <f aca="false">IF(OR('Planting plan'!A158="",N('Planting plan'!H158)&lt;=0),"",'Planting plan'!A158)</f>
        <v/>
      </c>
      <c r="B658" s="24" t="str">
        <f aca="false">IF(OR('Planting plan'!A158="",N('Planting plan'!H158)&lt;=0),"",'Planting plan'!E158)</f>
        <v/>
      </c>
      <c r="C658" s="24" t="str">
        <f aca="false">IF(OR('Planting plan'!A158="",N('Planting plan'!H158)&lt;=0),"",'Planting plan'!F158)</f>
        <v/>
      </c>
      <c r="D658" s="24" t="str">
        <f aca="false">IF(OR('Planting plan'!A158="",N('Planting plan'!H158)&lt;=0),"",'Planting plan'!H158)</f>
        <v/>
      </c>
    </row>
    <row r="659" customFormat="false" ht="15" hidden="false" customHeight="true" outlineLevel="0" collapsed="false">
      <c r="A659" s="24" t="str">
        <f aca="false">IF(OR('Planting plan'!A159="",N('Planting plan'!H159)&lt;=0),"",'Planting plan'!A159)</f>
        <v/>
      </c>
      <c r="B659" s="24" t="str">
        <f aca="false">IF(OR('Planting plan'!A159="",N('Planting plan'!H159)&lt;=0),"",'Planting plan'!E159)</f>
        <v/>
      </c>
      <c r="C659" s="24" t="str">
        <f aca="false">IF(OR('Planting plan'!A159="",N('Planting plan'!H159)&lt;=0),"",'Planting plan'!F159)</f>
        <v/>
      </c>
      <c r="D659" s="24" t="str">
        <f aca="false">IF(OR('Planting plan'!A159="",N('Planting plan'!H159)&lt;=0),"",'Planting plan'!H159)</f>
        <v/>
      </c>
    </row>
    <row r="660" customFormat="false" ht="15" hidden="false" customHeight="true" outlineLevel="0" collapsed="false">
      <c r="A660" s="24" t="str">
        <f aca="false">IF(OR('Planting plan'!A160="",N('Planting plan'!H160)&lt;=0),"",'Planting plan'!A160)</f>
        <v/>
      </c>
      <c r="B660" s="24" t="str">
        <f aca="false">IF(OR('Planting plan'!A160="",N('Planting plan'!H160)&lt;=0),"",'Planting plan'!E160)</f>
        <v/>
      </c>
      <c r="C660" s="24" t="str">
        <f aca="false">IF(OR('Planting plan'!A160="",N('Planting plan'!H160)&lt;=0),"",'Planting plan'!F160)</f>
        <v/>
      </c>
      <c r="D660" s="24" t="str">
        <f aca="false">IF(OR('Planting plan'!A160="",N('Planting plan'!H160)&lt;=0),"",'Planting plan'!H160)</f>
        <v/>
      </c>
    </row>
    <row r="661" customFormat="false" ht="15" hidden="false" customHeight="true" outlineLevel="0" collapsed="false">
      <c r="A661" s="24" t="str">
        <f aca="false">IF(OR('Planting plan'!A161="",N('Planting plan'!H161)&lt;=0),"",'Planting plan'!A161)</f>
        <v/>
      </c>
      <c r="B661" s="24" t="str">
        <f aca="false">IF(OR('Planting plan'!A161="",N('Planting plan'!H161)&lt;=0),"",'Planting plan'!E161)</f>
        <v/>
      </c>
      <c r="C661" s="24" t="str">
        <f aca="false">IF(OR('Planting plan'!A161="",N('Planting plan'!H161)&lt;=0),"",'Planting plan'!F161)</f>
        <v/>
      </c>
      <c r="D661" s="24" t="str">
        <f aca="false">IF(OR('Planting plan'!A161="",N('Planting plan'!H161)&lt;=0),"",'Planting plan'!H161)</f>
        <v/>
      </c>
    </row>
    <row r="662" customFormat="false" ht="15" hidden="false" customHeight="true" outlineLevel="0" collapsed="false">
      <c r="A662" s="24" t="str">
        <f aca="false">IF(OR('Planting plan'!A162="",N('Planting plan'!H162)&lt;=0),"",'Planting plan'!A162)</f>
        <v/>
      </c>
      <c r="B662" s="24" t="str">
        <f aca="false">IF(OR('Planting plan'!A162="",N('Planting plan'!H162)&lt;=0),"",'Planting plan'!E162)</f>
        <v/>
      </c>
      <c r="C662" s="24" t="str">
        <f aca="false">IF(OR('Planting plan'!A162="",N('Planting plan'!H162)&lt;=0),"",'Planting plan'!F162)</f>
        <v/>
      </c>
      <c r="D662" s="24" t="str">
        <f aca="false">IF(OR('Planting plan'!A162="",N('Planting plan'!H162)&lt;=0),"",'Planting plan'!H162)</f>
        <v/>
      </c>
    </row>
    <row r="663" customFormat="false" ht="15" hidden="false" customHeight="true" outlineLevel="0" collapsed="false">
      <c r="A663" s="24" t="str">
        <f aca="false">IF(OR('Planting plan'!A163="",N('Planting plan'!H163)&lt;=0),"",'Planting plan'!A163)</f>
        <v/>
      </c>
      <c r="B663" s="24" t="str">
        <f aca="false">IF(OR('Planting plan'!A163="",N('Planting plan'!H163)&lt;=0),"",'Planting plan'!E163)</f>
        <v/>
      </c>
      <c r="C663" s="24" t="str">
        <f aca="false">IF(OR('Planting plan'!A163="",N('Planting plan'!H163)&lt;=0),"",'Planting plan'!F163)</f>
        <v/>
      </c>
      <c r="D663" s="24" t="str">
        <f aca="false">IF(OR('Planting plan'!A163="",N('Planting plan'!H163)&lt;=0),"",'Planting plan'!H163)</f>
        <v/>
      </c>
    </row>
    <row r="664" customFormat="false" ht="15" hidden="false" customHeight="true" outlineLevel="0" collapsed="false">
      <c r="A664" s="24" t="str">
        <f aca="false">IF(OR('Planting plan'!A164="",N('Planting plan'!H164)&lt;=0),"",'Planting plan'!A164)</f>
        <v/>
      </c>
      <c r="B664" s="24" t="str">
        <f aca="false">IF(OR('Planting plan'!A164="",N('Planting plan'!H164)&lt;=0),"",'Planting plan'!E164)</f>
        <v/>
      </c>
      <c r="C664" s="24" t="str">
        <f aca="false">IF(OR('Planting plan'!A164="",N('Planting plan'!H164)&lt;=0),"",'Planting plan'!F164)</f>
        <v/>
      </c>
      <c r="D664" s="24" t="str">
        <f aca="false">IF(OR('Planting plan'!A164="",N('Planting plan'!H164)&lt;=0),"",'Planting plan'!H164)</f>
        <v/>
      </c>
    </row>
    <row r="665" customFormat="false" ht="15" hidden="false" customHeight="true" outlineLevel="0" collapsed="false">
      <c r="A665" s="24" t="str">
        <f aca="false">IF(OR('Planting plan'!A165="",N('Planting plan'!H165)&lt;=0),"",'Planting plan'!A165)</f>
        <v/>
      </c>
      <c r="B665" s="24" t="str">
        <f aca="false">IF(OR('Planting plan'!A165="",N('Planting plan'!H165)&lt;=0),"",'Planting plan'!E165)</f>
        <v/>
      </c>
      <c r="C665" s="24" t="str">
        <f aca="false">IF(OR('Planting plan'!A165="",N('Planting plan'!H165)&lt;=0),"",'Planting plan'!F165)</f>
        <v/>
      </c>
      <c r="D665" s="24" t="str">
        <f aca="false">IF(OR('Planting plan'!A165="",N('Planting plan'!H165)&lt;=0),"",'Planting plan'!H165)</f>
        <v/>
      </c>
    </row>
    <row r="666" customFormat="false" ht="15" hidden="false" customHeight="true" outlineLevel="0" collapsed="false">
      <c r="A666" s="24" t="str">
        <f aca="false">IF(OR('Planting plan'!A166="",N('Planting plan'!H166)&lt;=0),"",'Planting plan'!A166)</f>
        <v/>
      </c>
      <c r="B666" s="24" t="str">
        <f aca="false">IF(OR('Planting plan'!A166="",N('Planting plan'!H166)&lt;=0),"",'Planting plan'!E166)</f>
        <v/>
      </c>
      <c r="C666" s="24" t="str">
        <f aca="false">IF(OR('Planting plan'!A166="",N('Planting plan'!H166)&lt;=0),"",'Planting plan'!F166)</f>
        <v/>
      </c>
      <c r="D666" s="24" t="str">
        <f aca="false">IF(OR('Planting plan'!A166="",N('Planting plan'!H166)&lt;=0),"",'Planting plan'!H166)</f>
        <v/>
      </c>
    </row>
    <row r="667" customFormat="false" ht="15" hidden="false" customHeight="true" outlineLevel="0" collapsed="false">
      <c r="A667" s="24" t="str">
        <f aca="false">IF(OR('Planting plan'!A167="",N('Planting plan'!H167)&lt;=0),"",'Planting plan'!A167)</f>
        <v/>
      </c>
      <c r="B667" s="24" t="str">
        <f aca="false">IF(OR('Planting plan'!A167="",N('Planting plan'!H167)&lt;=0),"",'Planting plan'!E167)</f>
        <v/>
      </c>
      <c r="C667" s="24" t="str">
        <f aca="false">IF(OR('Planting plan'!A167="",N('Planting plan'!H167)&lt;=0),"",'Planting plan'!F167)</f>
        <v/>
      </c>
      <c r="D667" s="24" t="str">
        <f aca="false">IF(OR('Planting plan'!A167="",N('Planting plan'!H167)&lt;=0),"",'Planting plan'!H167)</f>
        <v/>
      </c>
    </row>
    <row r="668" customFormat="false" ht="15" hidden="false" customHeight="true" outlineLevel="0" collapsed="false">
      <c r="A668" s="24" t="str">
        <f aca="false">IF(OR('Planting plan'!A168="",N('Planting plan'!H168)&lt;=0),"",'Planting plan'!A168)</f>
        <v/>
      </c>
      <c r="B668" s="24" t="str">
        <f aca="false">IF(OR('Planting plan'!A168="",N('Planting plan'!H168)&lt;=0),"",'Planting plan'!E168)</f>
        <v/>
      </c>
      <c r="C668" s="24" t="str">
        <f aca="false">IF(OR('Planting plan'!A168="",N('Planting plan'!H168)&lt;=0),"",'Planting plan'!F168)</f>
        <v/>
      </c>
      <c r="D668" s="24" t="str">
        <f aca="false">IF(OR('Planting plan'!A168="",N('Planting plan'!H168)&lt;=0),"",'Planting plan'!H168)</f>
        <v/>
      </c>
    </row>
    <row r="669" customFormat="false" ht="15" hidden="false" customHeight="true" outlineLevel="0" collapsed="false">
      <c r="A669" s="24" t="str">
        <f aca="false">IF(OR('Planting plan'!A169="",N('Planting plan'!H169)&lt;=0),"",'Planting plan'!A169)</f>
        <v/>
      </c>
      <c r="B669" s="24" t="str">
        <f aca="false">IF(OR('Planting plan'!A169="",N('Planting plan'!H169)&lt;=0),"",'Planting plan'!E169)</f>
        <v/>
      </c>
      <c r="C669" s="24" t="str">
        <f aca="false">IF(OR('Planting plan'!A169="",N('Planting plan'!H169)&lt;=0),"",'Planting plan'!F169)</f>
        <v/>
      </c>
      <c r="D669" s="24" t="str">
        <f aca="false">IF(OR('Planting plan'!A169="",N('Planting plan'!H169)&lt;=0),"",'Planting plan'!H169)</f>
        <v/>
      </c>
    </row>
    <row r="670" customFormat="false" ht="15" hidden="false" customHeight="true" outlineLevel="0" collapsed="false">
      <c r="A670" s="24" t="str">
        <f aca="false">IF(OR('Planting plan'!A170="",N('Planting plan'!H170)&lt;=0),"",'Planting plan'!A170)</f>
        <v/>
      </c>
      <c r="B670" s="24" t="str">
        <f aca="false">IF(OR('Planting plan'!A170="",N('Planting plan'!H170)&lt;=0),"",'Planting plan'!E170)</f>
        <v/>
      </c>
      <c r="C670" s="24" t="str">
        <f aca="false">IF(OR('Planting plan'!A170="",N('Planting plan'!H170)&lt;=0),"",'Planting plan'!F170)</f>
        <v/>
      </c>
      <c r="D670" s="24" t="str">
        <f aca="false">IF(OR('Planting plan'!A170="",N('Planting plan'!H170)&lt;=0),"",'Planting plan'!H170)</f>
        <v/>
      </c>
    </row>
    <row r="671" customFormat="false" ht="15" hidden="false" customHeight="true" outlineLevel="0" collapsed="false">
      <c r="A671" s="24" t="str">
        <f aca="false">IF(OR('Planting plan'!A171="",N('Planting plan'!H171)&lt;=0),"",'Planting plan'!A171)</f>
        <v/>
      </c>
      <c r="B671" s="24" t="str">
        <f aca="false">IF(OR('Planting plan'!A171="",N('Planting plan'!H171)&lt;=0),"",'Planting plan'!E171)</f>
        <v/>
      </c>
      <c r="C671" s="24" t="str">
        <f aca="false">IF(OR('Planting plan'!A171="",N('Planting plan'!H171)&lt;=0),"",'Planting plan'!F171)</f>
        <v/>
      </c>
      <c r="D671" s="24" t="str">
        <f aca="false">IF(OR('Planting plan'!A171="",N('Planting plan'!H171)&lt;=0),"",'Planting plan'!H171)</f>
        <v/>
      </c>
    </row>
    <row r="672" customFormat="false" ht="15" hidden="false" customHeight="true" outlineLevel="0" collapsed="false">
      <c r="A672" s="24" t="str">
        <f aca="false">IF(OR('Planting plan'!A172="",N('Planting plan'!H172)&lt;=0),"",'Planting plan'!A172)</f>
        <v/>
      </c>
      <c r="B672" s="24" t="str">
        <f aca="false">IF(OR('Planting plan'!A172="",N('Planting plan'!H172)&lt;=0),"",'Planting plan'!E172)</f>
        <v/>
      </c>
      <c r="C672" s="24" t="str">
        <f aca="false">IF(OR('Planting plan'!A172="",N('Planting plan'!H172)&lt;=0),"",'Planting plan'!F172)</f>
        <v/>
      </c>
      <c r="D672" s="24" t="str">
        <f aca="false">IF(OR('Planting plan'!A172="",N('Planting plan'!H172)&lt;=0),"",'Planting plan'!H172)</f>
        <v/>
      </c>
    </row>
    <row r="673" customFormat="false" ht="15" hidden="false" customHeight="true" outlineLevel="0" collapsed="false">
      <c r="A673" s="24" t="str">
        <f aca="false">IF(OR('Planting plan'!A173="",N('Planting plan'!H173)&lt;=0),"",'Planting plan'!A173)</f>
        <v/>
      </c>
      <c r="B673" s="24" t="str">
        <f aca="false">IF(OR('Planting plan'!A173="",N('Planting plan'!H173)&lt;=0),"",'Planting plan'!E173)</f>
        <v/>
      </c>
      <c r="C673" s="24" t="str">
        <f aca="false">IF(OR('Planting plan'!A173="",N('Planting plan'!H173)&lt;=0),"",'Planting plan'!F173)</f>
        <v/>
      </c>
      <c r="D673" s="24" t="str">
        <f aca="false">IF(OR('Planting plan'!A173="",N('Planting plan'!H173)&lt;=0),"",'Planting plan'!H173)</f>
        <v/>
      </c>
    </row>
    <row r="674" customFormat="false" ht="15" hidden="false" customHeight="true" outlineLevel="0" collapsed="false">
      <c r="A674" s="24" t="str">
        <f aca="false">IF(OR('Planting plan'!A174="",N('Planting plan'!H174)&lt;=0),"",'Planting plan'!A174)</f>
        <v/>
      </c>
      <c r="B674" s="24" t="str">
        <f aca="false">IF(OR('Planting plan'!A174="",N('Planting plan'!H174)&lt;=0),"",'Planting plan'!E174)</f>
        <v/>
      </c>
      <c r="C674" s="24" t="str">
        <f aca="false">IF(OR('Planting plan'!A174="",N('Planting plan'!H174)&lt;=0),"",'Planting plan'!F174)</f>
        <v/>
      </c>
      <c r="D674" s="24" t="str">
        <f aca="false">IF(OR('Planting plan'!A174="",N('Planting plan'!H174)&lt;=0),"",'Planting plan'!H174)</f>
        <v/>
      </c>
    </row>
    <row r="675" customFormat="false" ht="15" hidden="false" customHeight="true" outlineLevel="0" collapsed="false">
      <c r="A675" s="24" t="str">
        <f aca="false">IF(OR('Planting plan'!A175="",N('Planting plan'!H175)&lt;=0),"",'Planting plan'!A175)</f>
        <v/>
      </c>
      <c r="B675" s="24" t="str">
        <f aca="false">IF(OR('Planting plan'!A175="",N('Planting plan'!H175)&lt;=0),"",'Planting plan'!E175)</f>
        <v/>
      </c>
      <c r="C675" s="24" t="str">
        <f aca="false">IF(OR('Planting plan'!A175="",N('Planting plan'!H175)&lt;=0),"",'Planting plan'!F175)</f>
        <v/>
      </c>
      <c r="D675" s="24" t="str">
        <f aca="false">IF(OR('Planting plan'!A175="",N('Planting plan'!H175)&lt;=0),"",'Planting plan'!H175)</f>
        <v/>
      </c>
    </row>
    <row r="676" customFormat="false" ht="15" hidden="false" customHeight="true" outlineLevel="0" collapsed="false">
      <c r="A676" s="24" t="str">
        <f aca="false">IF(OR('Planting plan'!A176="",N('Planting plan'!H176)&lt;=0),"",'Planting plan'!A176)</f>
        <v/>
      </c>
      <c r="B676" s="24" t="str">
        <f aca="false">IF(OR('Planting plan'!A176="",N('Planting plan'!H176)&lt;=0),"",'Planting plan'!E176)</f>
        <v/>
      </c>
      <c r="C676" s="24" t="str">
        <f aca="false">IF(OR('Planting plan'!A176="",N('Planting plan'!H176)&lt;=0),"",'Planting plan'!F176)</f>
        <v/>
      </c>
      <c r="D676" s="24" t="str">
        <f aca="false">IF(OR('Planting plan'!A176="",N('Planting plan'!H176)&lt;=0),"",'Planting plan'!H176)</f>
        <v/>
      </c>
    </row>
    <row r="677" customFormat="false" ht="15" hidden="false" customHeight="true" outlineLevel="0" collapsed="false">
      <c r="A677" s="24" t="str">
        <f aca="false">IF(OR('Planting plan'!A177="",N('Planting plan'!H177)&lt;=0),"",'Planting plan'!A177)</f>
        <v/>
      </c>
      <c r="B677" s="24" t="str">
        <f aca="false">IF(OR('Planting plan'!A177="",N('Planting plan'!H177)&lt;=0),"",'Planting plan'!E177)</f>
        <v/>
      </c>
      <c r="C677" s="24" t="str">
        <f aca="false">IF(OR('Planting plan'!A177="",N('Planting plan'!H177)&lt;=0),"",'Planting plan'!F177)</f>
        <v/>
      </c>
      <c r="D677" s="24" t="str">
        <f aca="false">IF(OR('Planting plan'!A177="",N('Planting plan'!H177)&lt;=0),"",'Planting plan'!H177)</f>
        <v/>
      </c>
    </row>
    <row r="678" customFormat="false" ht="15" hidden="false" customHeight="true" outlineLevel="0" collapsed="false">
      <c r="A678" s="24" t="str">
        <f aca="false">IF(OR('Planting plan'!A178="",N('Planting plan'!H178)&lt;=0),"",'Planting plan'!A178)</f>
        <v/>
      </c>
      <c r="B678" s="24" t="str">
        <f aca="false">IF(OR('Planting plan'!A178="",N('Planting plan'!H178)&lt;=0),"",'Planting plan'!E178)</f>
        <v/>
      </c>
      <c r="C678" s="24" t="str">
        <f aca="false">IF(OR('Planting plan'!A178="",N('Planting plan'!H178)&lt;=0),"",'Planting plan'!F178)</f>
        <v/>
      </c>
      <c r="D678" s="24" t="str">
        <f aca="false">IF(OR('Planting plan'!A178="",N('Planting plan'!H178)&lt;=0),"",'Planting plan'!H178)</f>
        <v/>
      </c>
    </row>
    <row r="679" customFormat="false" ht="15" hidden="false" customHeight="true" outlineLevel="0" collapsed="false">
      <c r="A679" s="24" t="str">
        <f aca="false">IF(OR('Planting plan'!A179="",N('Planting plan'!H179)&lt;=0),"",'Planting plan'!A179)</f>
        <v/>
      </c>
      <c r="B679" s="24" t="str">
        <f aca="false">IF(OR('Planting plan'!A179="",N('Planting plan'!H179)&lt;=0),"",'Planting plan'!E179)</f>
        <v/>
      </c>
      <c r="C679" s="24" t="str">
        <f aca="false">IF(OR('Planting plan'!A179="",N('Planting plan'!H179)&lt;=0),"",'Planting plan'!F179)</f>
        <v/>
      </c>
      <c r="D679" s="24" t="str">
        <f aca="false">IF(OR('Planting plan'!A179="",N('Planting plan'!H179)&lt;=0),"",'Planting plan'!H179)</f>
        <v/>
      </c>
    </row>
    <row r="680" customFormat="false" ht="15" hidden="false" customHeight="true" outlineLevel="0" collapsed="false">
      <c r="A680" s="24" t="str">
        <f aca="false">IF(OR('Planting plan'!A180="",N('Planting plan'!H180)&lt;=0),"",'Planting plan'!A180)</f>
        <v/>
      </c>
      <c r="B680" s="24" t="str">
        <f aca="false">IF(OR('Planting plan'!A180="",N('Planting plan'!H180)&lt;=0),"",'Planting plan'!E180)</f>
        <v/>
      </c>
      <c r="C680" s="24" t="str">
        <f aca="false">IF(OR('Planting plan'!A180="",N('Planting plan'!H180)&lt;=0),"",'Planting plan'!F180)</f>
        <v/>
      </c>
      <c r="D680" s="24" t="str">
        <f aca="false">IF(OR('Planting plan'!A180="",N('Planting plan'!H180)&lt;=0),"",'Planting plan'!H180)</f>
        <v/>
      </c>
    </row>
    <row r="681" customFormat="false" ht="15" hidden="false" customHeight="true" outlineLevel="0" collapsed="false">
      <c r="A681" s="24" t="str">
        <f aca="false">IF(OR('Planting plan'!A181="",N('Planting plan'!H181)&lt;=0),"",'Planting plan'!A181)</f>
        <v/>
      </c>
      <c r="B681" s="24" t="str">
        <f aca="false">IF(OR('Planting plan'!A181="",N('Planting plan'!H181)&lt;=0),"",'Planting plan'!E181)</f>
        <v/>
      </c>
      <c r="C681" s="24" t="str">
        <f aca="false">IF(OR('Planting plan'!A181="",N('Planting plan'!H181)&lt;=0),"",'Planting plan'!F181)</f>
        <v/>
      </c>
      <c r="D681" s="24" t="str">
        <f aca="false">IF(OR('Planting plan'!A181="",N('Planting plan'!H181)&lt;=0),"",'Planting plan'!H181)</f>
        <v/>
      </c>
    </row>
    <row r="682" customFormat="false" ht="15" hidden="false" customHeight="true" outlineLevel="0" collapsed="false">
      <c r="A682" s="24" t="str">
        <f aca="false">IF(OR('Planting plan'!A182="",N('Planting plan'!H182)&lt;=0),"",'Planting plan'!A182)</f>
        <v/>
      </c>
      <c r="B682" s="24" t="str">
        <f aca="false">IF(OR('Planting plan'!A182="",N('Planting plan'!H182)&lt;=0),"",'Planting plan'!E182)</f>
        <v/>
      </c>
      <c r="C682" s="24" t="str">
        <f aca="false">IF(OR('Planting plan'!A182="",N('Planting plan'!H182)&lt;=0),"",'Planting plan'!F182)</f>
        <v/>
      </c>
      <c r="D682" s="24" t="str">
        <f aca="false">IF(OR('Planting plan'!A182="",N('Planting plan'!H182)&lt;=0),"",'Planting plan'!H182)</f>
        <v/>
      </c>
    </row>
    <row r="683" customFormat="false" ht="15" hidden="false" customHeight="true" outlineLevel="0" collapsed="false">
      <c r="A683" s="24" t="str">
        <f aca="false">IF(OR('Planting plan'!A183="",N('Planting plan'!H183)&lt;=0),"",'Planting plan'!A183)</f>
        <v/>
      </c>
      <c r="B683" s="24" t="str">
        <f aca="false">IF(OR('Planting plan'!A183="",N('Planting plan'!H183)&lt;=0),"",'Planting plan'!E183)</f>
        <v/>
      </c>
      <c r="C683" s="24" t="str">
        <f aca="false">IF(OR('Planting plan'!A183="",N('Planting plan'!H183)&lt;=0),"",'Planting plan'!F183)</f>
        <v/>
      </c>
      <c r="D683" s="24" t="str">
        <f aca="false">IF(OR('Planting plan'!A183="",N('Planting plan'!H183)&lt;=0),"",'Planting plan'!H183)</f>
        <v/>
      </c>
    </row>
    <row r="684" customFormat="false" ht="15" hidden="false" customHeight="true" outlineLevel="0" collapsed="false">
      <c r="A684" s="24" t="str">
        <f aca="false">IF(OR('Planting plan'!A184="",N('Planting plan'!H184)&lt;=0),"",'Planting plan'!A184)</f>
        <v/>
      </c>
      <c r="B684" s="24" t="str">
        <f aca="false">IF(OR('Planting plan'!A184="",N('Planting plan'!H184)&lt;=0),"",'Planting plan'!E184)</f>
        <v/>
      </c>
      <c r="C684" s="24" t="str">
        <f aca="false">IF(OR('Planting plan'!A184="",N('Planting plan'!H184)&lt;=0),"",'Planting plan'!F184)</f>
        <v/>
      </c>
      <c r="D684" s="24" t="str">
        <f aca="false">IF(OR('Planting plan'!A184="",N('Planting plan'!H184)&lt;=0),"",'Planting plan'!H184)</f>
        <v/>
      </c>
    </row>
    <row r="685" customFormat="false" ht="15" hidden="false" customHeight="true" outlineLevel="0" collapsed="false">
      <c r="A685" s="24" t="str">
        <f aca="false">IF(OR('Planting plan'!A185="",N('Planting plan'!H185)&lt;=0),"",'Planting plan'!A185)</f>
        <v/>
      </c>
      <c r="B685" s="24" t="str">
        <f aca="false">IF(OR('Planting plan'!A185="",N('Planting plan'!H185)&lt;=0),"",'Planting plan'!E185)</f>
        <v/>
      </c>
      <c r="C685" s="24" t="str">
        <f aca="false">IF(OR('Planting plan'!A185="",N('Planting plan'!H185)&lt;=0),"",'Planting plan'!F185)</f>
        <v/>
      </c>
      <c r="D685" s="24" t="str">
        <f aca="false">IF(OR('Planting plan'!A185="",N('Planting plan'!H185)&lt;=0),"",'Planting plan'!H185)</f>
        <v/>
      </c>
    </row>
    <row r="686" customFormat="false" ht="15" hidden="false" customHeight="true" outlineLevel="0" collapsed="false">
      <c r="A686" s="24" t="str">
        <f aca="false">IF(OR('Planting plan'!A186="",N('Planting plan'!H186)&lt;=0),"",'Planting plan'!A186)</f>
        <v/>
      </c>
      <c r="B686" s="24" t="str">
        <f aca="false">IF(OR('Planting plan'!A186="",N('Planting plan'!H186)&lt;=0),"",'Planting plan'!E186)</f>
        <v/>
      </c>
      <c r="C686" s="24" t="str">
        <f aca="false">IF(OR('Planting plan'!A186="",N('Planting plan'!H186)&lt;=0),"",'Planting plan'!F186)</f>
        <v/>
      </c>
      <c r="D686" s="24" t="str">
        <f aca="false">IF(OR('Planting plan'!A186="",N('Planting plan'!H186)&lt;=0),"",'Planting plan'!H186)</f>
        <v/>
      </c>
    </row>
    <row r="687" customFormat="false" ht="15" hidden="false" customHeight="true" outlineLevel="0" collapsed="false">
      <c r="A687" s="24" t="str">
        <f aca="false">IF(OR('Planting plan'!A187="",N('Planting plan'!H187)&lt;=0),"",'Planting plan'!A187)</f>
        <v/>
      </c>
      <c r="B687" s="24" t="str">
        <f aca="false">IF(OR('Planting plan'!A187="",N('Planting plan'!H187)&lt;=0),"",'Planting plan'!E187)</f>
        <v/>
      </c>
      <c r="C687" s="24" t="str">
        <f aca="false">IF(OR('Planting plan'!A187="",N('Planting plan'!H187)&lt;=0),"",'Planting plan'!F187)</f>
        <v/>
      </c>
      <c r="D687" s="24" t="str">
        <f aca="false">IF(OR('Planting plan'!A187="",N('Planting plan'!H187)&lt;=0),"",'Planting plan'!H187)</f>
        <v/>
      </c>
    </row>
    <row r="688" customFormat="false" ht="15" hidden="false" customHeight="true" outlineLevel="0" collapsed="false">
      <c r="A688" s="24" t="str">
        <f aca="false">IF(OR('Planting plan'!A188="",N('Planting plan'!H188)&lt;=0),"",'Planting plan'!A188)</f>
        <v/>
      </c>
      <c r="B688" s="24" t="str">
        <f aca="false">IF(OR('Planting plan'!A188="",N('Planting plan'!H188)&lt;=0),"",'Planting plan'!E188)</f>
        <v/>
      </c>
      <c r="C688" s="24" t="str">
        <f aca="false">IF(OR('Planting plan'!A188="",N('Planting plan'!H188)&lt;=0),"",'Planting plan'!F188)</f>
        <v/>
      </c>
      <c r="D688" s="24" t="str">
        <f aca="false">IF(OR('Planting plan'!A188="",N('Planting plan'!H188)&lt;=0),"",'Planting plan'!H188)</f>
        <v/>
      </c>
    </row>
    <row r="689" customFormat="false" ht="15" hidden="false" customHeight="true" outlineLevel="0" collapsed="false">
      <c r="A689" s="24" t="str">
        <f aca="false">IF(OR('Planting plan'!A189="",N('Planting plan'!H189)&lt;=0),"",'Planting plan'!A189)</f>
        <v/>
      </c>
      <c r="B689" s="24" t="str">
        <f aca="false">IF(OR('Planting plan'!A189="",N('Planting plan'!H189)&lt;=0),"",'Planting plan'!E189)</f>
        <v/>
      </c>
      <c r="C689" s="24" t="str">
        <f aca="false">IF(OR('Planting plan'!A189="",N('Planting plan'!H189)&lt;=0),"",'Planting plan'!F189)</f>
        <v/>
      </c>
      <c r="D689" s="24" t="str">
        <f aca="false">IF(OR('Planting plan'!A189="",N('Planting plan'!H189)&lt;=0),"",'Planting plan'!H189)</f>
        <v/>
      </c>
    </row>
    <row r="690" customFormat="false" ht="15" hidden="false" customHeight="true" outlineLevel="0" collapsed="false">
      <c r="A690" s="24" t="str">
        <f aca="false">IF(OR('Planting plan'!A190="",N('Planting plan'!H190)&lt;=0),"",'Planting plan'!A190)</f>
        <v/>
      </c>
      <c r="B690" s="24" t="str">
        <f aca="false">IF(OR('Planting plan'!A190="",N('Planting plan'!H190)&lt;=0),"",'Planting plan'!E190)</f>
        <v/>
      </c>
      <c r="C690" s="24" t="str">
        <f aca="false">IF(OR('Planting plan'!A190="",N('Planting plan'!H190)&lt;=0),"",'Planting plan'!F190)</f>
        <v/>
      </c>
      <c r="D690" s="24" t="str">
        <f aca="false">IF(OR('Planting plan'!A190="",N('Planting plan'!H190)&lt;=0),"",'Planting plan'!H190)</f>
        <v/>
      </c>
    </row>
    <row r="691" customFormat="false" ht="15" hidden="false" customHeight="true" outlineLevel="0" collapsed="false">
      <c r="A691" s="24" t="str">
        <f aca="false">IF(OR('Planting plan'!A191="",N('Planting plan'!H191)&lt;=0),"",'Planting plan'!A191)</f>
        <v/>
      </c>
      <c r="B691" s="24" t="str">
        <f aca="false">IF(OR('Planting plan'!A191="",N('Planting plan'!H191)&lt;=0),"",'Planting plan'!E191)</f>
        <v/>
      </c>
      <c r="C691" s="24" t="str">
        <f aca="false">IF(OR('Planting plan'!A191="",N('Planting plan'!H191)&lt;=0),"",'Planting plan'!F191)</f>
        <v/>
      </c>
      <c r="D691" s="24" t="str">
        <f aca="false">IF(OR('Planting plan'!A191="",N('Planting plan'!H191)&lt;=0),"",'Planting plan'!H191)</f>
        <v/>
      </c>
    </row>
    <row r="692" customFormat="false" ht="15" hidden="false" customHeight="true" outlineLevel="0" collapsed="false">
      <c r="A692" s="24" t="str">
        <f aca="false">IF(OR('Planting plan'!A192="",N('Planting plan'!H192)&lt;=0),"",'Planting plan'!A192)</f>
        <v/>
      </c>
      <c r="B692" s="24" t="str">
        <f aca="false">IF(OR('Planting plan'!A192="",N('Planting plan'!H192)&lt;=0),"",'Planting plan'!E192)</f>
        <v/>
      </c>
      <c r="C692" s="24" t="str">
        <f aca="false">IF(OR('Planting plan'!A192="",N('Planting plan'!H192)&lt;=0),"",'Planting plan'!F192)</f>
        <v/>
      </c>
      <c r="D692" s="24" t="str">
        <f aca="false">IF(OR('Planting plan'!A192="",N('Planting plan'!H192)&lt;=0),"",'Planting plan'!H192)</f>
        <v/>
      </c>
    </row>
    <row r="693" customFormat="false" ht="15" hidden="false" customHeight="true" outlineLevel="0" collapsed="false">
      <c r="A693" s="24" t="str">
        <f aca="false">IF(OR('Planting plan'!A193="",N('Planting plan'!H193)&lt;=0),"",'Planting plan'!A193)</f>
        <v/>
      </c>
      <c r="B693" s="24" t="str">
        <f aca="false">IF(OR('Planting plan'!A193="",N('Planting plan'!H193)&lt;=0),"",'Planting plan'!E193)</f>
        <v/>
      </c>
      <c r="C693" s="24" t="str">
        <f aca="false">IF(OR('Planting plan'!A193="",N('Planting plan'!H193)&lt;=0),"",'Planting plan'!F193)</f>
        <v/>
      </c>
      <c r="D693" s="24" t="str">
        <f aca="false">IF(OR('Planting plan'!A193="",N('Planting plan'!H193)&lt;=0),"",'Planting plan'!H193)</f>
        <v/>
      </c>
    </row>
    <row r="694" customFormat="false" ht="15" hidden="false" customHeight="true" outlineLevel="0" collapsed="false">
      <c r="A694" s="24" t="str">
        <f aca="false">IF(OR('Planting plan'!A194="",N('Planting plan'!H194)&lt;=0),"",'Planting plan'!A194)</f>
        <v/>
      </c>
      <c r="B694" s="24" t="str">
        <f aca="false">IF(OR('Planting plan'!A194="",N('Planting plan'!H194)&lt;=0),"",'Planting plan'!E194)</f>
        <v/>
      </c>
      <c r="C694" s="24" t="str">
        <f aca="false">IF(OR('Planting plan'!A194="",N('Planting plan'!H194)&lt;=0),"",'Planting plan'!F194)</f>
        <v/>
      </c>
      <c r="D694" s="24" t="str">
        <f aca="false">IF(OR('Planting plan'!A194="",N('Planting plan'!H194)&lt;=0),"",'Planting plan'!H194)</f>
        <v/>
      </c>
    </row>
    <row r="695" customFormat="false" ht="15" hidden="false" customHeight="true" outlineLevel="0" collapsed="false">
      <c r="A695" s="24" t="str">
        <f aca="false">IF(OR('Planting plan'!A195="",N('Planting plan'!H195)&lt;=0),"",'Planting plan'!A195)</f>
        <v/>
      </c>
      <c r="B695" s="24" t="str">
        <f aca="false">IF(OR('Planting plan'!A195="",N('Planting plan'!H195)&lt;=0),"",'Planting plan'!E195)</f>
        <v/>
      </c>
      <c r="C695" s="24" t="str">
        <f aca="false">IF(OR('Planting plan'!A195="",N('Planting plan'!H195)&lt;=0),"",'Planting plan'!F195)</f>
        <v/>
      </c>
      <c r="D695" s="24" t="str">
        <f aca="false">IF(OR('Planting plan'!A195="",N('Planting plan'!H195)&lt;=0),"",'Planting plan'!H195)</f>
        <v/>
      </c>
    </row>
    <row r="696" customFormat="false" ht="15" hidden="false" customHeight="true" outlineLevel="0" collapsed="false">
      <c r="A696" s="24" t="str">
        <f aca="false">IF(OR('Planting plan'!A196="",N('Planting plan'!H196)&lt;=0),"",'Planting plan'!A196)</f>
        <v/>
      </c>
      <c r="B696" s="24" t="str">
        <f aca="false">IF(OR('Planting plan'!A196="",N('Planting plan'!H196)&lt;=0),"",'Planting plan'!E196)</f>
        <v/>
      </c>
      <c r="C696" s="24" t="str">
        <f aca="false">IF(OR('Planting plan'!A196="",N('Planting plan'!H196)&lt;=0),"",'Planting plan'!F196)</f>
        <v/>
      </c>
      <c r="D696" s="24" t="str">
        <f aca="false">IF(OR('Planting plan'!A196="",N('Planting plan'!H196)&lt;=0),"",'Planting plan'!H196)</f>
        <v/>
      </c>
    </row>
    <row r="697" customFormat="false" ht="15" hidden="false" customHeight="true" outlineLevel="0" collapsed="false">
      <c r="A697" s="24" t="str">
        <f aca="false">IF(OR('Planting plan'!A197="",N('Planting plan'!H197)&lt;=0),"",'Planting plan'!A197)</f>
        <v/>
      </c>
      <c r="B697" s="24" t="str">
        <f aca="false">IF(OR('Planting plan'!A197="",N('Planting plan'!H197)&lt;=0),"",'Planting plan'!E197)</f>
        <v/>
      </c>
      <c r="C697" s="24" t="str">
        <f aca="false">IF(OR('Planting plan'!A197="",N('Planting plan'!H197)&lt;=0),"",'Planting plan'!F197)</f>
        <v/>
      </c>
      <c r="D697" s="24" t="str">
        <f aca="false">IF(OR('Planting plan'!A197="",N('Planting plan'!H197)&lt;=0),"",'Planting plan'!H197)</f>
        <v/>
      </c>
    </row>
    <row r="698" customFormat="false" ht="15" hidden="false" customHeight="true" outlineLevel="0" collapsed="false">
      <c r="A698" s="24" t="str">
        <f aca="false">IF(OR('Planting plan'!A198="",N('Planting plan'!H198)&lt;=0),"",'Planting plan'!A198)</f>
        <v/>
      </c>
      <c r="B698" s="24" t="str">
        <f aca="false">IF(OR('Planting plan'!A198="",N('Planting plan'!H198)&lt;=0),"",'Planting plan'!E198)</f>
        <v/>
      </c>
      <c r="C698" s="24" t="str">
        <f aca="false">IF(OR('Planting plan'!A198="",N('Planting plan'!H198)&lt;=0),"",'Planting plan'!F198)</f>
        <v/>
      </c>
      <c r="D698" s="24" t="str">
        <f aca="false">IF(OR('Planting plan'!A198="",N('Planting plan'!H198)&lt;=0),"",'Planting plan'!H198)</f>
        <v/>
      </c>
    </row>
    <row r="699" customFormat="false" ht="15" hidden="false" customHeight="true" outlineLevel="0" collapsed="false">
      <c r="A699" s="24" t="str">
        <f aca="false">IF(OR('Planting plan'!A199="",N('Planting plan'!H199)&lt;=0),"",'Planting plan'!A199)</f>
        <v/>
      </c>
      <c r="B699" s="24" t="str">
        <f aca="false">IF(OR('Planting plan'!A199="",N('Planting plan'!H199)&lt;=0),"",'Planting plan'!E199)</f>
        <v/>
      </c>
      <c r="C699" s="24" t="str">
        <f aca="false">IF(OR('Planting plan'!A199="",N('Planting plan'!H199)&lt;=0),"",'Planting plan'!F199)</f>
        <v/>
      </c>
      <c r="D699" s="24" t="str">
        <f aca="false">IF(OR('Planting plan'!A199="",N('Planting plan'!H199)&lt;=0),"",'Planting plan'!H199)</f>
        <v/>
      </c>
    </row>
    <row r="700" customFormat="false" ht="15" hidden="false" customHeight="true" outlineLevel="0" collapsed="false">
      <c r="A700" s="24" t="str">
        <f aca="false">IF(OR('Planting plan'!A200="",N('Planting plan'!H200)&lt;=0),"",'Planting plan'!A200)</f>
        <v/>
      </c>
      <c r="B700" s="24" t="str">
        <f aca="false">IF(OR('Planting plan'!A200="",N('Planting plan'!H200)&lt;=0),"",'Planting plan'!E200)</f>
        <v/>
      </c>
      <c r="C700" s="24" t="str">
        <f aca="false">IF(OR('Planting plan'!A200="",N('Planting plan'!H200)&lt;=0),"",'Planting plan'!F200)</f>
        <v/>
      </c>
      <c r="D700" s="24" t="str">
        <f aca="false">IF(OR('Planting plan'!A200="",N('Planting plan'!H200)&lt;=0),"",'Planting plan'!H200)</f>
        <v/>
      </c>
    </row>
    <row r="701" customFormat="false" ht="15" hidden="false" customHeight="true" outlineLevel="0" collapsed="false">
      <c r="A701" s="24" t="str">
        <f aca="false">IF(OR('Planting plan'!A201="",N('Planting plan'!H201)&lt;=0),"",'Planting plan'!A201)</f>
        <v/>
      </c>
      <c r="B701" s="24" t="str">
        <f aca="false">IF(OR('Planting plan'!A201="",N('Planting plan'!H201)&lt;=0),"",'Planting plan'!E201)</f>
        <v/>
      </c>
      <c r="C701" s="24" t="str">
        <f aca="false">IF(OR('Planting plan'!A201="",N('Planting plan'!H201)&lt;=0),"",'Planting plan'!F201)</f>
        <v/>
      </c>
      <c r="D701" s="24" t="str">
        <f aca="false">IF(OR('Planting plan'!A201="",N('Planting plan'!H201)&lt;=0),"",'Planting plan'!H201)</f>
        <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2"/>
    <col collapsed="false" customWidth="true" hidden="false" outlineLevel="0" max="2" min="2" style="1" width="24"/>
  </cols>
  <sheetData>
    <row r="1" customFormat="false" ht="31.5" hidden="false" customHeight="true" outlineLevel="0" collapsed="false">
      <c r="A1" s="6" t="s">
        <v>20</v>
      </c>
      <c r="B1" s="6" t="s">
        <v>104</v>
      </c>
    </row>
    <row r="2" customFormat="false" ht="15" hidden="false" customHeight="true" outlineLevel="0" collapsed="false">
      <c r="A2" s="7" t="s">
        <v>105</v>
      </c>
      <c r="B2" s="7" t="s">
        <v>106</v>
      </c>
    </row>
    <row r="3" customFormat="false" ht="15" hidden="false" customHeight="true" outlineLevel="0" collapsed="false">
      <c r="A3" s="7" t="s">
        <v>107</v>
      </c>
      <c r="B3" s="7" t="s">
        <v>108</v>
      </c>
    </row>
    <row r="4" customFormat="false" ht="15" hidden="false" customHeight="true" outlineLevel="0" collapsed="false">
      <c r="A4" s="7" t="s">
        <v>109</v>
      </c>
      <c r="B4" s="7" t="s">
        <v>110</v>
      </c>
    </row>
    <row r="5" customFormat="false" ht="15" hidden="false" customHeight="true" outlineLevel="0" collapsed="false">
      <c r="A5" s="7" t="s">
        <v>111</v>
      </c>
      <c r="B5" s="7" t="s">
        <v>110</v>
      </c>
    </row>
    <row r="6" customFormat="false" ht="15" hidden="false" customHeight="true" outlineLevel="0" collapsed="false">
      <c r="A6" s="7" t="s">
        <v>112</v>
      </c>
      <c r="B6" s="7" t="s">
        <v>113</v>
      </c>
    </row>
    <row r="7" customFormat="false" ht="15" hidden="false" customHeight="true" outlineLevel="0" collapsed="false">
      <c r="A7" s="7" t="s">
        <v>114</v>
      </c>
      <c r="B7" s="7" t="s">
        <v>108</v>
      </c>
    </row>
    <row r="8" customFormat="false" ht="15" hidden="false" customHeight="true" outlineLevel="0" collapsed="false">
      <c r="A8" s="7" t="s">
        <v>115</v>
      </c>
      <c r="B8" s="7" t="s">
        <v>116</v>
      </c>
    </row>
    <row r="9" customFormat="false" ht="15" hidden="false" customHeight="true" outlineLevel="0" collapsed="false">
      <c r="A9" s="7" t="s">
        <v>117</v>
      </c>
      <c r="B9" s="7" t="s">
        <v>118</v>
      </c>
    </row>
    <row r="10" customFormat="false" ht="15" hidden="false" customHeight="true" outlineLevel="0" collapsed="false">
      <c r="A10" s="7" t="s">
        <v>119</v>
      </c>
      <c r="B10" s="7" t="s">
        <v>120</v>
      </c>
    </row>
    <row r="11" customFormat="false" ht="15" hidden="false" customHeight="true" outlineLevel="0" collapsed="false">
      <c r="A11" s="7" t="s">
        <v>121</v>
      </c>
      <c r="B11" s="7" t="s">
        <v>122</v>
      </c>
    </row>
    <row r="12" customFormat="false" ht="15" hidden="false" customHeight="true" outlineLevel="0" collapsed="false">
      <c r="A12" s="7" t="s">
        <v>123</v>
      </c>
      <c r="B12" s="7" t="s">
        <v>116</v>
      </c>
    </row>
    <row r="13" customFormat="false" ht="15" hidden="false" customHeight="true" outlineLevel="0" collapsed="false">
      <c r="A13" s="7" t="s">
        <v>124</v>
      </c>
      <c r="B13" s="7" t="s">
        <v>125</v>
      </c>
    </row>
    <row r="14" customFormat="false" ht="15" hidden="false" customHeight="true" outlineLevel="0" collapsed="false">
      <c r="A14" s="7" t="s">
        <v>126</v>
      </c>
      <c r="B14" s="7" t="s">
        <v>127</v>
      </c>
    </row>
    <row r="15" customFormat="false" ht="15" hidden="false" customHeight="true" outlineLevel="0" collapsed="false">
      <c r="A15" s="7" t="s">
        <v>128</v>
      </c>
      <c r="B15" s="7" t="s">
        <v>129</v>
      </c>
    </row>
    <row r="16" customFormat="false" ht="15" hidden="false" customHeight="true" outlineLevel="0" collapsed="false">
      <c r="A16" s="7" t="s">
        <v>130</v>
      </c>
      <c r="B16" s="7" t="s">
        <v>131</v>
      </c>
    </row>
    <row r="17" customFormat="false" ht="15" hidden="false" customHeight="true" outlineLevel="0" collapsed="false">
      <c r="A17" s="7" t="s">
        <v>132</v>
      </c>
      <c r="B17" s="7" t="s">
        <v>133</v>
      </c>
    </row>
    <row r="18" customFormat="false" ht="15" hidden="false" customHeight="true" outlineLevel="0" collapsed="false">
      <c r="A18" s="7" t="s">
        <v>134</v>
      </c>
      <c r="B18" s="7" t="s">
        <v>116</v>
      </c>
    </row>
    <row r="19" customFormat="false" ht="15" hidden="false" customHeight="true" outlineLevel="0" collapsed="false">
      <c r="A19" s="7" t="s">
        <v>135</v>
      </c>
      <c r="B19" s="7" t="s">
        <v>136</v>
      </c>
    </row>
    <row r="20" customFormat="false" ht="15" hidden="false" customHeight="true" outlineLevel="0" collapsed="false">
      <c r="A20" s="7" t="s">
        <v>137</v>
      </c>
      <c r="B20" s="7" t="s">
        <v>138</v>
      </c>
    </row>
    <row r="21" customFormat="false" ht="15" hidden="false" customHeight="true" outlineLevel="0" collapsed="false">
      <c r="A21" s="7" t="s">
        <v>139</v>
      </c>
      <c r="B21" s="7" t="s">
        <v>140</v>
      </c>
    </row>
    <row r="22" customFormat="false" ht="15" hidden="false" customHeight="true" outlineLevel="0" collapsed="false">
      <c r="A22" s="7" t="s">
        <v>141</v>
      </c>
      <c r="B22" s="7" t="s">
        <v>142</v>
      </c>
    </row>
    <row r="23" customFormat="false" ht="15" hidden="false" customHeight="true" outlineLevel="0" collapsed="false">
      <c r="A23" s="7" t="s">
        <v>143</v>
      </c>
      <c r="B23" s="7" t="s">
        <v>106</v>
      </c>
    </row>
    <row r="24" customFormat="false" ht="15" hidden="false" customHeight="true" outlineLevel="0" collapsed="false">
      <c r="A24" s="7" t="s">
        <v>144</v>
      </c>
      <c r="B24" s="7" t="s">
        <v>145</v>
      </c>
    </row>
    <row r="25" customFormat="false" ht="15" hidden="false" customHeight="true" outlineLevel="0" collapsed="false">
      <c r="A25" s="7" t="s">
        <v>146</v>
      </c>
      <c r="B25" s="7" t="s">
        <v>108</v>
      </c>
    </row>
    <row r="26" customFormat="false" ht="15" hidden="false" customHeight="true" outlineLevel="0" collapsed="false">
      <c r="A26" s="7" t="s">
        <v>147</v>
      </c>
      <c r="B26" s="7" t="s">
        <v>148</v>
      </c>
    </row>
    <row r="27" customFormat="false" ht="15" hidden="false" customHeight="true" outlineLevel="0" collapsed="false">
      <c r="A27" s="7" t="s">
        <v>149</v>
      </c>
      <c r="B27" s="7" t="s">
        <v>108</v>
      </c>
    </row>
    <row r="28" customFormat="false" ht="15" hidden="false" customHeight="true" outlineLevel="0" collapsed="false">
      <c r="A28" s="7" t="s">
        <v>150</v>
      </c>
      <c r="B28" s="7" t="s">
        <v>133</v>
      </c>
    </row>
    <row r="29" customFormat="false" ht="15" hidden="false" customHeight="true" outlineLevel="0" collapsed="false">
      <c r="A29" s="7" t="s">
        <v>151</v>
      </c>
      <c r="B29" s="7" t="s">
        <v>152</v>
      </c>
    </row>
    <row r="30" customFormat="false" ht="15" hidden="false" customHeight="true" outlineLevel="0" collapsed="false">
      <c r="A30" s="7" t="s">
        <v>153</v>
      </c>
      <c r="B30" s="7" t="s">
        <v>154</v>
      </c>
    </row>
    <row r="31" customFormat="false" ht="15" hidden="false" customHeight="true" outlineLevel="0" collapsed="false">
      <c r="A31" s="7" t="s">
        <v>155</v>
      </c>
      <c r="B31" s="7" t="s">
        <v>108</v>
      </c>
    </row>
    <row r="32" customFormat="false" ht="15" hidden="false" customHeight="true" outlineLevel="0" collapsed="false">
      <c r="A32" s="7" t="s">
        <v>156</v>
      </c>
      <c r="B32" s="7" t="s">
        <v>157</v>
      </c>
    </row>
    <row r="33" customFormat="false" ht="15" hidden="false" customHeight="true" outlineLevel="0" collapsed="false">
      <c r="A33" s="7" t="s">
        <v>158</v>
      </c>
      <c r="B33" s="7" t="s">
        <v>116</v>
      </c>
    </row>
    <row r="34" customFormat="false" ht="15" hidden="false" customHeight="true" outlineLevel="0" collapsed="false">
      <c r="A34" s="7" t="s">
        <v>159</v>
      </c>
      <c r="B34" s="7" t="s">
        <v>160</v>
      </c>
    </row>
    <row r="35" customFormat="false" ht="15" hidden="false" customHeight="true" outlineLevel="0" collapsed="false">
      <c r="A35" s="7" t="s">
        <v>161</v>
      </c>
      <c r="B35" s="7" t="s">
        <v>118</v>
      </c>
    </row>
    <row r="36" customFormat="false" ht="15" hidden="false" customHeight="true" outlineLevel="0" collapsed="false">
      <c r="A36" s="7" t="s">
        <v>162</v>
      </c>
      <c r="B36" s="7" t="s">
        <v>118</v>
      </c>
    </row>
    <row r="37" customFormat="false" ht="15" hidden="false" customHeight="true" outlineLevel="0" collapsed="false">
      <c r="A37" s="7" t="s">
        <v>163</v>
      </c>
      <c r="B37" s="7" t="s">
        <v>133</v>
      </c>
    </row>
    <row r="38" customFormat="false" ht="15" hidden="false" customHeight="true" outlineLevel="0" collapsed="false">
      <c r="A38" s="7" t="s">
        <v>164</v>
      </c>
      <c r="B38" s="7" t="s">
        <v>133</v>
      </c>
    </row>
    <row r="39" customFormat="false" ht="15" hidden="false" customHeight="true" outlineLevel="0" collapsed="false">
      <c r="A39" s="7" t="s">
        <v>165</v>
      </c>
      <c r="B39" s="7" t="s">
        <v>118</v>
      </c>
    </row>
    <row r="40" customFormat="false" ht="15" hidden="false" customHeight="true" outlineLevel="0" collapsed="false">
      <c r="A40" s="7" t="s">
        <v>166</v>
      </c>
      <c r="B40" s="7" t="s">
        <v>167</v>
      </c>
    </row>
    <row r="41" customFormat="false" ht="15" hidden="false" customHeight="true" outlineLevel="0" collapsed="false">
      <c r="A41" s="7" t="s">
        <v>168</v>
      </c>
      <c r="B41" s="7" t="s">
        <v>169</v>
      </c>
    </row>
    <row r="42" customFormat="false" ht="15" hidden="false" customHeight="true" outlineLevel="0" collapsed="false">
      <c r="A42" s="7" t="s">
        <v>170</v>
      </c>
      <c r="B42" s="7" t="s">
        <v>171</v>
      </c>
    </row>
    <row r="43" customFormat="false" ht="15" hidden="false" customHeight="true" outlineLevel="0" collapsed="false">
      <c r="A43" s="7" t="s">
        <v>172</v>
      </c>
      <c r="B43" s="7" t="s">
        <v>118</v>
      </c>
    </row>
    <row r="44" customFormat="false" ht="15" hidden="false" customHeight="true" outlineLevel="0" collapsed="false">
      <c r="A44" s="7" t="s">
        <v>173</v>
      </c>
      <c r="B44" s="7" t="s">
        <v>131</v>
      </c>
    </row>
    <row r="45" customFormat="false" ht="15" hidden="false" customHeight="true" outlineLevel="0" collapsed="false">
      <c r="A45" s="7" t="s">
        <v>174</v>
      </c>
      <c r="B45" s="7" t="s">
        <v>175</v>
      </c>
    </row>
    <row r="46" customFormat="false" ht="15" hidden="false" customHeight="true" outlineLevel="0" collapsed="false">
      <c r="A46" s="7" t="s">
        <v>176</v>
      </c>
      <c r="B46" s="7" t="s">
        <v>138</v>
      </c>
    </row>
    <row r="47" customFormat="false" ht="15" hidden="false" customHeight="true" outlineLevel="0" collapsed="false">
      <c r="A47" s="7" t="s">
        <v>177</v>
      </c>
      <c r="B47" s="7" t="s">
        <v>127</v>
      </c>
    </row>
    <row r="48" customFormat="false" ht="15" hidden="false" customHeight="true" outlineLevel="0" collapsed="false">
      <c r="A48" s="7" t="s">
        <v>178</v>
      </c>
      <c r="B48" s="7" t="s">
        <v>179</v>
      </c>
    </row>
    <row r="49" customFormat="false" ht="15" hidden="false" customHeight="true" outlineLevel="0" collapsed="false">
      <c r="A49" s="7" t="s">
        <v>180</v>
      </c>
      <c r="B49" s="7" t="s">
        <v>181</v>
      </c>
    </row>
    <row r="50" customFormat="false" ht="15" hidden="false" customHeight="true" outlineLevel="0" collapsed="false">
      <c r="A50" s="7" t="s">
        <v>182</v>
      </c>
      <c r="B50" s="7" t="s">
        <v>183</v>
      </c>
    </row>
    <row r="51" customFormat="false" ht="15" hidden="false" customHeight="true" outlineLevel="0" collapsed="false">
      <c r="A51" s="7" t="s">
        <v>184</v>
      </c>
      <c r="B51" s="7" t="s">
        <v>108</v>
      </c>
    </row>
    <row r="52" customFormat="false" ht="15" hidden="false" customHeight="true" outlineLevel="0" collapsed="false">
      <c r="A52" s="7" t="s">
        <v>185</v>
      </c>
      <c r="B52" s="7" t="s">
        <v>186</v>
      </c>
    </row>
    <row r="53" customFormat="false" ht="15" hidden="false" customHeight="true" outlineLevel="0" collapsed="false">
      <c r="A53" s="7" t="s">
        <v>187</v>
      </c>
      <c r="B53" s="7" t="s">
        <v>108</v>
      </c>
    </row>
    <row r="54" customFormat="false" ht="15" hidden="false" customHeight="true" outlineLevel="0" collapsed="false">
      <c r="A54" s="7" t="s">
        <v>188</v>
      </c>
      <c r="B54" s="7" t="s">
        <v>189</v>
      </c>
    </row>
    <row r="55" customFormat="false" ht="15" hidden="false" customHeight="true" outlineLevel="0" collapsed="false">
      <c r="A55" s="7" t="s">
        <v>190</v>
      </c>
      <c r="B55" s="7" t="s">
        <v>191</v>
      </c>
    </row>
    <row r="56" customFormat="false" ht="15" hidden="false" customHeight="true" outlineLevel="0" collapsed="false">
      <c r="A56" s="7" t="s">
        <v>192</v>
      </c>
      <c r="B56" s="7" t="s">
        <v>125</v>
      </c>
    </row>
    <row r="57" customFormat="false" ht="15" hidden="false" customHeight="true" outlineLevel="0" collapsed="false">
      <c r="A57" s="7" t="s">
        <v>193</v>
      </c>
      <c r="B57" s="7" t="s">
        <v>171</v>
      </c>
    </row>
    <row r="58" customFormat="false" ht="15" hidden="false" customHeight="true" outlineLevel="0" collapsed="false">
      <c r="A58" s="7" t="s">
        <v>194</v>
      </c>
      <c r="B58" s="7" t="s">
        <v>195</v>
      </c>
    </row>
    <row r="59" customFormat="false" ht="15" hidden="false" customHeight="true" outlineLevel="0" collapsed="false">
      <c r="A59" s="7" t="s">
        <v>196</v>
      </c>
      <c r="B59" s="7" t="s">
        <v>142</v>
      </c>
    </row>
    <row r="60" customFormat="false" ht="15" hidden="false" customHeight="true" outlineLevel="0" collapsed="false">
      <c r="A60" s="7" t="s">
        <v>197</v>
      </c>
      <c r="B60" s="7" t="s">
        <v>136</v>
      </c>
    </row>
    <row r="61" customFormat="false" ht="15" hidden="false" customHeight="true" outlineLevel="0" collapsed="false">
      <c r="A61" s="7" t="s">
        <v>198</v>
      </c>
      <c r="B61" s="7" t="s">
        <v>133</v>
      </c>
    </row>
    <row r="62" customFormat="false" ht="15" hidden="false" customHeight="true" outlineLevel="0" collapsed="false">
      <c r="A62" s="7" t="s">
        <v>199</v>
      </c>
      <c r="B62" s="7" t="s">
        <v>110</v>
      </c>
    </row>
    <row r="63" customFormat="false" ht="15" hidden="false" customHeight="true" outlineLevel="0" collapsed="false">
      <c r="A63" s="7" t="s">
        <v>200</v>
      </c>
      <c r="B63" s="7" t="s">
        <v>108</v>
      </c>
    </row>
    <row r="64" customFormat="false" ht="15" hidden="false" customHeight="true" outlineLevel="0" collapsed="false">
      <c r="A64" s="7" t="s">
        <v>201</v>
      </c>
      <c r="B64" s="7" t="s">
        <v>202</v>
      </c>
    </row>
    <row r="65" customFormat="false" ht="15" hidden="false" customHeight="true" outlineLevel="0" collapsed="false">
      <c r="A65" s="7" t="s">
        <v>203</v>
      </c>
      <c r="B65" s="7" t="s">
        <v>106</v>
      </c>
    </row>
    <row r="66" customFormat="false" ht="15" hidden="false" customHeight="true" outlineLevel="0" collapsed="false">
      <c r="A66" s="7" t="s">
        <v>204</v>
      </c>
      <c r="B66" s="7" t="s">
        <v>205</v>
      </c>
    </row>
    <row r="67" customFormat="false" ht="15" hidden="false" customHeight="true" outlineLevel="0" collapsed="false">
      <c r="A67" s="7" t="s">
        <v>206</v>
      </c>
      <c r="B67" s="7" t="s">
        <v>181</v>
      </c>
    </row>
    <row r="68" customFormat="false" ht="15" hidden="false" customHeight="true" outlineLevel="0" collapsed="false">
      <c r="A68" s="7" t="s">
        <v>207</v>
      </c>
      <c r="B68" s="7" t="s">
        <v>208</v>
      </c>
    </row>
    <row r="69" customFormat="false" ht="15" hidden="false" customHeight="true" outlineLevel="0" collapsed="false">
      <c r="A69" s="7" t="s">
        <v>209</v>
      </c>
      <c r="B69" s="7" t="s">
        <v>210</v>
      </c>
    </row>
    <row r="70" customFormat="false" ht="15" hidden="false" customHeight="true" outlineLevel="0" collapsed="false">
      <c r="A70" s="7" t="s">
        <v>211</v>
      </c>
      <c r="B70" s="7" t="s">
        <v>127</v>
      </c>
    </row>
    <row r="71" customFormat="false" ht="15" hidden="false" customHeight="true" outlineLevel="0" collapsed="false">
      <c r="A71" s="7" t="s">
        <v>212</v>
      </c>
      <c r="B71" s="7" t="s">
        <v>210</v>
      </c>
    </row>
    <row r="72" customFormat="false" ht="15" hidden="false" customHeight="true" outlineLevel="0" collapsed="false">
      <c r="A72" s="7" t="s">
        <v>213</v>
      </c>
      <c r="B72" s="7" t="s">
        <v>118</v>
      </c>
    </row>
    <row r="73" customFormat="false" ht="15" hidden="false" customHeight="true" outlineLevel="0" collapsed="false">
      <c r="A73" s="7" t="s">
        <v>214</v>
      </c>
      <c r="B73" s="7" t="s">
        <v>131</v>
      </c>
    </row>
    <row r="74" customFormat="false" ht="15" hidden="false" customHeight="true" outlineLevel="0" collapsed="false">
      <c r="A74" s="7" t="s">
        <v>215</v>
      </c>
      <c r="B74" s="7" t="s">
        <v>216</v>
      </c>
    </row>
    <row r="75" customFormat="false" ht="15" hidden="false" customHeight="true" outlineLevel="0" collapsed="false">
      <c r="A75" s="7" t="s">
        <v>217</v>
      </c>
      <c r="B75" s="7" t="s">
        <v>118</v>
      </c>
    </row>
    <row r="76" customFormat="false" ht="15" hidden="false" customHeight="true" outlineLevel="0" collapsed="false">
      <c r="A76" s="7" t="s">
        <v>218</v>
      </c>
      <c r="B76" s="7" t="s">
        <v>133</v>
      </c>
    </row>
    <row r="77" customFormat="false" ht="15" hidden="false" customHeight="true" outlineLevel="0" collapsed="false">
      <c r="A77" s="7" t="s">
        <v>219</v>
      </c>
      <c r="B77" s="7" t="s">
        <v>127</v>
      </c>
    </row>
    <row r="78" customFormat="false" ht="15" hidden="false" customHeight="true" outlineLevel="0" collapsed="false">
      <c r="A78" s="7" t="s">
        <v>220</v>
      </c>
      <c r="B78" s="7" t="s">
        <v>131</v>
      </c>
    </row>
    <row r="79" customFormat="false" ht="15" hidden="false" customHeight="true" outlineLevel="0" collapsed="false">
      <c r="A79" s="7" t="s">
        <v>221</v>
      </c>
      <c r="B79" s="7" t="s">
        <v>222</v>
      </c>
    </row>
    <row r="80" customFormat="false" ht="15" hidden="false" customHeight="true" outlineLevel="0" collapsed="false">
      <c r="A80" s="7" t="s">
        <v>223</v>
      </c>
      <c r="B80" s="7" t="s">
        <v>167</v>
      </c>
    </row>
    <row r="81" customFormat="false" ht="15" hidden="false" customHeight="true" outlineLevel="0" collapsed="false">
      <c r="A81" s="7" t="s">
        <v>224</v>
      </c>
      <c r="B81" s="7" t="s">
        <v>181</v>
      </c>
    </row>
    <row r="82" customFormat="false" ht="15" hidden="false" customHeight="true" outlineLevel="0" collapsed="false">
      <c r="A82" s="7" t="s">
        <v>225</v>
      </c>
      <c r="B82" s="7" t="s">
        <v>116</v>
      </c>
    </row>
    <row r="83" customFormat="false" ht="15" hidden="false" customHeight="true" outlineLevel="0" collapsed="false">
      <c r="A83" s="7" t="s">
        <v>226</v>
      </c>
      <c r="B83" s="7" t="s">
        <v>191</v>
      </c>
    </row>
    <row r="84" customFormat="false" ht="15" hidden="false" customHeight="true" outlineLevel="0" collapsed="false">
      <c r="A84" s="7" t="s">
        <v>227</v>
      </c>
      <c r="B84" s="7" t="s">
        <v>228</v>
      </c>
    </row>
    <row r="85" customFormat="false" ht="15" hidden="false" customHeight="true" outlineLevel="0" collapsed="false">
      <c r="A85" s="7" t="s">
        <v>229</v>
      </c>
      <c r="B85" s="7" t="s">
        <v>154</v>
      </c>
    </row>
    <row r="86" customFormat="false" ht="15" hidden="false" customHeight="true" outlineLevel="0" collapsed="false">
      <c r="A86" s="7" t="s">
        <v>230</v>
      </c>
      <c r="B86" s="7" t="s">
        <v>152</v>
      </c>
    </row>
    <row r="87" customFormat="false" ht="15" hidden="false" customHeight="true" outlineLevel="0" collapsed="false">
      <c r="A87" s="7" t="s">
        <v>231</v>
      </c>
      <c r="B87" s="7" t="s">
        <v>118</v>
      </c>
    </row>
    <row r="88" customFormat="false" ht="15" hidden="false" customHeight="true" outlineLevel="0" collapsed="false">
      <c r="A88" s="7" t="s">
        <v>232</v>
      </c>
      <c r="B88" s="7" t="s">
        <v>106</v>
      </c>
    </row>
    <row r="89" customFormat="false" ht="15" hidden="false" customHeight="true" outlineLevel="0" collapsed="false">
      <c r="A89" s="7" t="s">
        <v>233</v>
      </c>
      <c r="B89" s="7" t="s">
        <v>106</v>
      </c>
    </row>
    <row r="90" customFormat="false" ht="15" hidden="false" customHeight="true" outlineLevel="0" collapsed="false">
      <c r="A90" s="7" t="s">
        <v>234</v>
      </c>
      <c r="B90" s="7" t="s">
        <v>160</v>
      </c>
    </row>
    <row r="91" customFormat="false" ht="15" hidden="false" customHeight="true" outlineLevel="0" collapsed="false">
      <c r="A91" s="7" t="s">
        <v>235</v>
      </c>
      <c r="B91" s="7" t="s">
        <v>236</v>
      </c>
    </row>
    <row r="92" customFormat="false" ht="15" hidden="false" customHeight="true" outlineLevel="0" collapsed="false">
      <c r="A92" s="7" t="s">
        <v>237</v>
      </c>
      <c r="B92" s="7" t="s">
        <v>238</v>
      </c>
    </row>
    <row r="93" customFormat="false" ht="15" hidden="false" customHeight="true" outlineLevel="0" collapsed="false">
      <c r="A93" s="7" t="s">
        <v>239</v>
      </c>
      <c r="B93" s="7" t="s">
        <v>133</v>
      </c>
    </row>
    <row r="94" customFormat="false" ht="15" hidden="false" customHeight="true" outlineLevel="0" collapsed="false">
      <c r="A94" s="7" t="s">
        <v>240</v>
      </c>
      <c r="B94" s="7" t="s">
        <v>241</v>
      </c>
    </row>
    <row r="95" customFormat="false" ht="15" hidden="false" customHeight="true" outlineLevel="0" collapsed="false">
      <c r="A95" s="7" t="s">
        <v>242</v>
      </c>
      <c r="B95" s="7" t="s">
        <v>118</v>
      </c>
    </row>
    <row r="96" customFormat="false" ht="15" hidden="false" customHeight="true" outlineLevel="0" collapsed="false">
      <c r="A96" s="7" t="s">
        <v>243</v>
      </c>
      <c r="B96" s="7" t="s">
        <v>106</v>
      </c>
    </row>
    <row r="97" customFormat="false" ht="15" hidden="false" customHeight="true" outlineLevel="0" collapsed="false">
      <c r="A97" s="7" t="s">
        <v>244</v>
      </c>
      <c r="B97" s="7" t="s">
        <v>154</v>
      </c>
    </row>
    <row r="98" customFormat="false" ht="15" hidden="false" customHeight="true" outlineLevel="0" collapsed="false">
      <c r="A98" s="7" t="s">
        <v>245</v>
      </c>
      <c r="B98" s="7" t="s">
        <v>136</v>
      </c>
    </row>
    <row r="99" customFormat="false" ht="15" hidden="false" customHeight="true" outlineLevel="0" collapsed="false">
      <c r="A99" s="7" t="s">
        <v>246</v>
      </c>
      <c r="B99" s="7" t="s">
        <v>202</v>
      </c>
    </row>
    <row r="100" customFormat="false" ht="15" hidden="false" customHeight="true" outlineLevel="0" collapsed="false">
      <c r="A100" s="7" t="s">
        <v>247</v>
      </c>
      <c r="B100" s="7" t="s">
        <v>118</v>
      </c>
    </row>
    <row r="101" customFormat="false" ht="15" hidden="false" customHeight="true" outlineLevel="0" collapsed="false">
      <c r="A101" s="7" t="s">
        <v>248</v>
      </c>
      <c r="B101" s="7" t="s">
        <v>118</v>
      </c>
    </row>
    <row r="102" customFormat="false" ht="15" hidden="false" customHeight="true" outlineLevel="0" collapsed="false">
      <c r="A102" s="7" t="s">
        <v>249</v>
      </c>
      <c r="B102" s="7" t="s">
        <v>138</v>
      </c>
    </row>
    <row r="103" customFormat="false" ht="15" hidden="false" customHeight="true" outlineLevel="0" collapsed="false">
      <c r="A103" s="7" t="s">
        <v>250</v>
      </c>
      <c r="B103" s="7" t="s">
        <v>179</v>
      </c>
    </row>
    <row r="104" customFormat="false" ht="15" hidden="false" customHeight="true" outlineLevel="0" collapsed="false">
      <c r="A104" s="7" t="s">
        <v>251</v>
      </c>
      <c r="B104" s="7" t="s">
        <v>160</v>
      </c>
    </row>
    <row r="105" customFormat="false" ht="15" hidden="false" customHeight="true" outlineLevel="0" collapsed="false">
      <c r="A105" s="7" t="s">
        <v>252</v>
      </c>
      <c r="B105" s="7" t="s">
        <v>108</v>
      </c>
    </row>
    <row r="106" customFormat="false" ht="15" hidden="false" customHeight="false" outlineLevel="0" collapsed="false">
      <c r="A106" s="7" t="s">
        <v>253</v>
      </c>
      <c r="B106" s="7" t="s">
        <v>241</v>
      </c>
    </row>
    <row r="107" customFormat="false" ht="15" hidden="false" customHeight="false" outlineLevel="0" collapsed="false">
      <c r="A107" s="7" t="s">
        <v>254</v>
      </c>
      <c r="B107" s="7" t="s">
        <v>255</v>
      </c>
    </row>
    <row r="108" customFormat="false" ht="15" hidden="false" customHeight="false" outlineLevel="0" collapsed="false">
      <c r="A108" s="7" t="s">
        <v>256</v>
      </c>
      <c r="B108" s="7" t="s">
        <v>160</v>
      </c>
    </row>
    <row r="109" customFormat="false" ht="15" hidden="false" customHeight="false" outlineLevel="0" collapsed="false">
      <c r="A109" s="7" t="s">
        <v>257</v>
      </c>
      <c r="B109" s="7" t="s">
        <v>133</v>
      </c>
    </row>
    <row r="110" customFormat="false" ht="15" hidden="false" customHeight="false" outlineLevel="0" collapsed="false">
      <c r="A110" s="7" t="s">
        <v>258</v>
      </c>
      <c r="B110" s="7" t="s">
        <v>133</v>
      </c>
    </row>
    <row r="111" customFormat="false" ht="15" hidden="false" customHeight="false" outlineLevel="0" collapsed="false">
      <c r="A111" s="7" t="s">
        <v>259</v>
      </c>
      <c r="B111" s="7" t="s">
        <v>108</v>
      </c>
    </row>
    <row r="112" customFormat="false" ht="15" hidden="false" customHeight="false" outlineLevel="0" collapsed="false">
      <c r="A112" s="7" t="s">
        <v>260</v>
      </c>
      <c r="B112" s="7" t="s">
        <v>118</v>
      </c>
    </row>
    <row r="113" customFormat="false" ht="15" hidden="false" customHeight="false" outlineLevel="0" collapsed="false">
      <c r="A113" s="7" t="s">
        <v>261</v>
      </c>
      <c r="B113" s="7" t="s">
        <v>108</v>
      </c>
    </row>
    <row r="114" customFormat="false" ht="15" hidden="false" customHeight="false" outlineLevel="0" collapsed="false">
      <c r="A114" s="7" t="s">
        <v>262</v>
      </c>
      <c r="B114" s="7" t="s">
        <v>189</v>
      </c>
    </row>
    <row r="115" customFormat="false" ht="15" hidden="false" customHeight="false" outlineLevel="0" collapsed="false">
      <c r="A115" s="7" t="s">
        <v>263</v>
      </c>
      <c r="B115" s="7" t="s">
        <v>181</v>
      </c>
    </row>
    <row r="116" customFormat="false" ht="15" hidden="false" customHeight="false" outlineLevel="0" collapsed="false">
      <c r="A116" s="7" t="s">
        <v>264</v>
      </c>
      <c r="B116" s="7" t="s">
        <v>265</v>
      </c>
    </row>
    <row r="117" customFormat="false" ht="15" hidden="false" customHeight="false" outlineLevel="0" collapsed="false">
      <c r="A117" s="7" t="s">
        <v>266</v>
      </c>
      <c r="B117" s="7" t="s">
        <v>133</v>
      </c>
    </row>
    <row r="118" customFormat="false" ht="15" hidden="false" customHeight="false" outlineLevel="0" collapsed="false">
      <c r="A118" s="7" t="s">
        <v>267</v>
      </c>
      <c r="B118" s="7" t="s">
        <v>268</v>
      </c>
    </row>
    <row r="119" customFormat="false" ht="15" hidden="false" customHeight="false" outlineLevel="0" collapsed="false">
      <c r="A119" s="7" t="s">
        <v>269</v>
      </c>
      <c r="B119" s="7" t="s">
        <v>154</v>
      </c>
    </row>
    <row r="120" customFormat="false" ht="15" hidden="false" customHeight="false" outlineLevel="0" collapsed="false">
      <c r="A120" s="7" t="s">
        <v>270</v>
      </c>
      <c r="B120" s="7" t="s">
        <v>133</v>
      </c>
    </row>
    <row r="121" customFormat="false" ht="15" hidden="false" customHeight="false" outlineLevel="0" collapsed="false">
      <c r="A121" s="7" t="s">
        <v>271</v>
      </c>
      <c r="B121" s="7" t="s">
        <v>125</v>
      </c>
    </row>
    <row r="122" customFormat="false" ht="15" hidden="false" customHeight="false" outlineLevel="0" collapsed="false">
      <c r="A122" s="7" t="s">
        <v>272</v>
      </c>
      <c r="B122" s="7" t="s">
        <v>108</v>
      </c>
    </row>
    <row r="123" customFormat="false" ht="15" hidden="false" customHeight="false" outlineLevel="0" collapsed="false">
      <c r="A123" s="7" t="s">
        <v>273</v>
      </c>
      <c r="B123" s="7" t="s">
        <v>216</v>
      </c>
    </row>
    <row r="124" customFormat="false" ht="15" hidden="false" customHeight="false" outlineLevel="0" collapsed="false">
      <c r="A124" s="7" t="s">
        <v>274</v>
      </c>
      <c r="B124" s="7" t="s">
        <v>152</v>
      </c>
    </row>
    <row r="125" customFormat="false" ht="15" hidden="false" customHeight="false" outlineLevel="0" collapsed="false">
      <c r="A125" s="7" t="s">
        <v>275</v>
      </c>
      <c r="B125" s="7" t="s">
        <v>106</v>
      </c>
    </row>
    <row r="126" customFormat="false" ht="15" hidden="false" customHeight="false" outlineLevel="0" collapsed="false">
      <c r="A126" s="7" t="s">
        <v>276</v>
      </c>
      <c r="B126" s="7" t="s">
        <v>277</v>
      </c>
    </row>
    <row r="127" customFormat="false" ht="15" hidden="false" customHeight="false" outlineLevel="0" collapsed="false">
      <c r="A127" s="7" t="s">
        <v>278</v>
      </c>
      <c r="B127" s="7" t="s">
        <v>255</v>
      </c>
    </row>
    <row r="128" customFormat="false" ht="15" hidden="false" customHeight="false" outlineLevel="0" collapsed="false">
      <c r="A128" s="7" t="s">
        <v>279</v>
      </c>
      <c r="B128" s="7" t="s">
        <v>152</v>
      </c>
    </row>
    <row r="129" customFormat="false" ht="15" hidden="false" customHeight="false" outlineLevel="0" collapsed="false">
      <c r="A129" s="7" t="s">
        <v>280</v>
      </c>
      <c r="B129" s="7" t="s">
        <v>281</v>
      </c>
    </row>
    <row r="130" customFormat="false" ht="15" hidden="false" customHeight="false" outlineLevel="0" collapsed="false">
      <c r="A130" s="7" t="s">
        <v>282</v>
      </c>
      <c r="B130" s="7" t="s">
        <v>277</v>
      </c>
    </row>
    <row r="131" customFormat="false" ht="15" hidden="false" customHeight="false" outlineLevel="0" collapsed="false">
      <c r="A131" s="7" t="s">
        <v>283</v>
      </c>
      <c r="B131" s="7" t="s">
        <v>179</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Before you plant – FREE3 planting plan check</dc:title>
  <dc:subject/>
  <dc:creator>Jovana Blagojević</dc:creator>
  <dc:description/>
  <cp:lastModifiedBy>Jovana Blagojević</cp:lastModifiedBy>
  <cp:revision>0</cp:revision>
  <dcterms:created xsi:type="dcterms:W3CDTF">2026-10-28T12:29:39Z</dcterms:created>
  <dcterms:modified xsi:type="dcterms:W3CDTF">2026-10-30T10:17:00Z</dcterms:modified>
  <dc:language>en-US</dc:language>
</cp:coreProperties>
</file>

<file path=docProps/custom.xml><?xml version="1.0" encoding="utf-8"?>
<Properties xmlns="http://schemas.openxmlformats.org/officeDocument/2006/custom-properties" xmlns:vt="http://schemas.openxmlformats.org/officeDocument/2006/docPropsVTypes"/>
</file>